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C:\Users\Gasca\Desktop\UDIMA\2024-2025\TFG\plantilla VAN TIR\"/>
    </mc:Choice>
  </mc:AlternateContent>
  <xr:revisionPtr revIDLastSave="0" documentId="8_{FE8391E0-DDD8-4DA8-B2DF-933EECD961C8}" xr6:coauthVersionLast="47" xr6:coauthVersionMax="47" xr10:uidLastSave="{00000000-0000-0000-0000-000000000000}"/>
  <bookViews>
    <workbookView xWindow="-120" yWindow="-120" windowWidth="29040" windowHeight="15720" xr2:uid="{00000000-000D-0000-FFFF-FFFF00000000}"/>
  </bookViews>
  <sheets>
    <sheet name="Instrucciones" sheetId="3" r:id="rId1"/>
    <sheet name="Análisis viabilidad" sheetId="1" r:id="rId2"/>
    <sheet name="Datos" sheetId="2" r:id="rId3"/>
  </sheets>
  <definedNames>
    <definedName name="bonos_del_estado" localSheetId="2">Datos!$H$2:$J$24</definedName>
    <definedName name="letras_del_tesoro" localSheetId="2">Datos!$A$2:$E$22</definedName>
    <definedName name="obligaciones_del_estado" localSheetId="2">Datos!$A$27:$E$49</definedName>
  </definedName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1" l="1"/>
  <c r="M17" i="1"/>
  <c r="G33" i="1" l="1"/>
  <c r="N34" i="1" l="1"/>
  <c r="N33" i="1"/>
  <c r="P33" i="1" s="1"/>
  <c r="N32" i="1"/>
  <c r="N38" i="1"/>
  <c r="P38" i="1" s="1"/>
  <c r="N37" i="1"/>
  <c r="P37" i="1" s="1"/>
  <c r="N36" i="1"/>
  <c r="K28" i="1" l="1"/>
  <c r="I28" i="1"/>
  <c r="G28" i="1"/>
  <c r="S19" i="1" l="1"/>
  <c r="P32" i="1"/>
  <c r="P36" i="1"/>
  <c r="P34"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ión" type="4" refreshedVersion="8" background="1" refreshOnLoad="1" saveData="1">
    <webPr sourceData="1" parsePre="1" consecutive="1" xl2000="1" url="https://www.tesoro.es/deuda-publica/subastas/resultado-ultimas-subastas/letras-del-tesoro" htmlTables="1"/>
  </connection>
  <connection id="2" xr16:uid="{00000000-0015-0000-FFFF-FFFF01000000}" name="Conexión1" type="4" refreshedVersion="8" background="1" refreshOnLoad="1" saveData="1">
    <webPr sourceData="1" parsePre="1" consecutive="1" xl2000="1" url="https://www.tesoro.es/deuda-publica/subastas/resultado-ultimas-subastas/bonos-del-estado" htmlTables="1"/>
  </connection>
  <connection id="3" xr16:uid="{00000000-0015-0000-FFFF-FFFF02000000}" name="Conexión2" type="4" refreshedVersion="8" background="1" refreshOnLoad="1" saveData="1">
    <webPr sourceData="1" parsePre="1" consecutive="1" xl2000="1" url="https://www.tesoro.es/deuda-publica/subastas/resultado-ultimas-subastas/obligaciones-del-estado" htmlTables="1"/>
  </connection>
</connections>
</file>

<file path=xl/sharedStrings.xml><?xml version="1.0" encoding="utf-8"?>
<sst xmlns="http://schemas.openxmlformats.org/spreadsheetml/2006/main" count="177" uniqueCount="117">
  <si>
    <t>Nombre del proyecto</t>
  </si>
  <si>
    <t>Inversión inicial</t>
  </si>
  <si>
    <t>Inversión inicial con fondos propios</t>
  </si>
  <si>
    <t>Importe</t>
  </si>
  <si>
    <t>OPCIÓN 2</t>
  </si>
  <si>
    <t>OPCIÓN 1</t>
  </si>
  <si>
    <t>Inversión inicial con crédito bancario</t>
  </si>
  <si>
    <t>importe</t>
  </si>
  <si>
    <t>interés del crédito</t>
  </si>
  <si>
    <t>OPCIÓN 3</t>
  </si>
  <si>
    <t>Inv. Inicial mixta (fondos propios + crédito)</t>
  </si>
  <si>
    <t>importe del crédito</t>
  </si>
  <si>
    <t>importe fondos propios</t>
  </si>
  <si>
    <t>Periodicidad</t>
  </si>
  <si>
    <t>Tasa de descuento</t>
  </si>
  <si>
    <t>Flujos de caja</t>
  </si>
  <si>
    <t>Periodos</t>
  </si>
  <si>
    <t>anual</t>
  </si>
  <si>
    <t>Plazo</t>
  </si>
  <si>
    <t>3 MESES</t>
  </si>
  <si>
    <t>6 MESES</t>
  </si>
  <si>
    <t>9 MESES</t>
  </si>
  <si>
    <t>12 MESES</t>
  </si>
  <si>
    <t>Fecha subasta</t>
  </si>
  <si>
    <t>Fecha vencimiento</t>
  </si>
  <si>
    <t>Fecha de liquidación</t>
  </si>
  <si>
    <t>Nominal solicitado</t>
  </si>
  <si>
    <t>Nominal adjudicado</t>
  </si>
  <si>
    <t>Nominal adjudicado (2ª vuelta)</t>
  </si>
  <si>
    <t>Precio mínimo aceptado</t>
  </si>
  <si>
    <t>Tipo de interés marginal</t>
  </si>
  <si>
    <t>Precio medio</t>
  </si>
  <si>
    <t>Tipo de interés medio</t>
  </si>
  <si>
    <t>Adjudicado al marginal</t>
  </si>
  <si>
    <t>1er precio no admitido</t>
  </si>
  <si>
    <t>Volumen peticiones a ese precio</t>
  </si>
  <si>
    <t>Peticiones no competitivas</t>
  </si>
  <si>
    <t>Efectivo solicitado</t>
  </si>
  <si>
    <t>Efectivo adjudicado</t>
  </si>
  <si>
    <t>Efectivo adjudicado (2ª vuelta)</t>
  </si>
  <si>
    <t>Porcentaje de prorrateo</t>
  </si>
  <si>
    <t>-</t>
  </si>
  <si>
    <t>Ratio de cobertura</t>
  </si>
  <si>
    <t>Anterior tipo marginal</t>
  </si>
  <si>
    <t>LETRAS DEL TESORO</t>
  </si>
  <si>
    <t>3 AÑOS</t>
  </si>
  <si>
    <t>5 AÑOS</t>
  </si>
  <si>
    <t>Denominación</t>
  </si>
  <si>
    <t>Precio medio ex-cupón</t>
  </si>
  <si>
    <t>Precio medio de compra</t>
  </si>
  <si>
    <t>BONOS DEL TESORO</t>
  </si>
  <si>
    <t>OBLIGACIONES DEL ESTADO</t>
  </si>
  <si>
    <t>10 AÑOS</t>
  </si>
  <si>
    <t>15 AÑOS</t>
  </si>
  <si>
    <t>30 AÑOS</t>
  </si>
  <si>
    <t>50 AÑOS</t>
  </si>
  <si>
    <t>O 3,45% (VR 42a 3m)</t>
  </si>
  <si>
    <t>0.94</t>
  </si>
  <si>
    <t>Letras del tesoro</t>
  </si>
  <si>
    <t>Bonos del tesoro</t>
  </si>
  <si>
    <t>Obligaciones del estado</t>
  </si>
  <si>
    <t>Deposito bancario</t>
  </si>
  <si>
    <t>VAN CON OPCIÓN 1</t>
  </si>
  <si>
    <t>VAN CON OPCIÓN 2</t>
  </si>
  <si>
    <t>VAN CON OPCIÓN 3</t>
  </si>
  <si>
    <t>WACC de la opción 3</t>
  </si>
  <si>
    <t>TIR CON OPCIÓN 1</t>
  </si>
  <si>
    <t>TIR CON OPCIÓN 2</t>
  </si>
  <si>
    <t>TIR CON OPCIÓN 3</t>
  </si>
  <si>
    <t>CONCLUSIONES</t>
  </si>
  <si>
    <t>RECUERDA LEER LAS INSTRUCCIONES ANTES DE EMPEZAR. TIENES EJEMPLOS DE GUÍA.</t>
  </si>
  <si>
    <t>Introducir el nombre del proyecto a estudiar</t>
  </si>
  <si>
    <t>La primera es cuando dispones del importe de la inversión inicial de forma íntegra, sin necesidad de recurrir a un crédito bancario.</t>
  </si>
  <si>
    <t>En este apartado dispones de 3 opciones, que deberás marcar la opción que más se adapte y automáticamente la opción elegida se marcará de color mientras que las dos restantes quedarán en gris para que el programa no las tenga en cuenta.</t>
  </si>
  <si>
    <t>La tercera es cuando dispones de una parte de esa inversión inicial, y la restante se tiene que pedir como crédito para llegar al importe de la inversión inicial que necesitas. Aquí deberás introducir el importe de tus fondos, el importe del crédito junto con el interés que ofrece el banco. No te preocupes por el WACC, es un calculo necesario para después, que se calcula de forma automática.</t>
  </si>
  <si>
    <t>Por lo tanto en la comparativa, tendrás que seleccionar entre las 4 opciones disponibles:</t>
  </si>
  <si>
    <t>Por último tienes el deposito bancario, una opción libre y personalizada dónde deberás introducir el tipo de interés que te ofrezca el banco.</t>
  </si>
  <si>
    <t>Tasa impositiva</t>
  </si>
  <si>
    <t>WACC de la opción 2</t>
  </si>
  <si>
    <t>Tabla</t>
  </si>
  <si>
    <t>Ejemplo 1</t>
  </si>
  <si>
    <t>El resultado final al ejemplo saldría un VAN de 1.385€, lo que significa que sí sería viable. En 3 años además de recuperar la inversión, se generaría 1.385€ de beneficio, y una TIR del 57,76%, es decir un 55% más rentable que hacer la misma inversión en bonos del tesoro (inversión libre de riesgo).</t>
  </si>
  <si>
    <t>Ejemplo 2</t>
  </si>
  <si>
    <t>Imagina ahora que quieres comprar un piso como inversión. Un estudio cerca de la playa a la venta por 60.000€. Dispones de 30.000€ que darías como entrada y el resto a una hipoteca a 10 años con un interés del 4%, que haciendo cálculos quedaría una hipoteca de 300 euros, en números redondos. Suponiendo que se alquile durante todo el año por 650€ y los meses de verano (junio, julio y agosto por 2.000€/mes), daría un beneficio anual de 11.850€, que restando unos 850€ en concepto de comunidad anual y algún gasto extra no contabilizado, junto con la hipoteca, daría un beneficio neto de 7.400€ por año.</t>
  </si>
  <si>
    <t>La reproducción, distribución, modificación o comercialización de esta plantilla, total o parcial, sin el permiso explícito o autorización por escrito del titular, está prohibida.</t>
  </si>
  <si>
    <t>Por lo tanto comenzaríamos eligiendo la OPCIÓN 3, una combinación de aportación propia y crédito bancario. El importe de fondos propios 30.000 y el importe del crédito 30.000 y el interés el 4%. El WACC, que es el interés del coste de la deuda, se calcula automáticamente. Posteriormente en la casilla de periodos, anual, y el número, 10 (que corresponde a los años a analizar). En la casilla de "Tasa de descuento" seleccionaremos "Obligaciones del estado" puesto que este es a 10 años, pero el banco nos ha comentado que hay un deposito a 10 años con una rentabilidad del 3,2%, mayor que la del bono (3,04% actual) y por lo tanto elegiremos la opción de deposito e introduciremos el porcentaje (3,2%) debajo de la casilla de "deposito bancario". Sobre la tasa impositiva, al hacerlo por particular la dejaremos en 0%.</t>
  </si>
  <si>
    <t>En los flujos de caja rellenaríamos los importes netos de los 10 años (7.400€) y finalmente comprobaríamos si la inversión es rentable. El resultado sería un VAN positivo de 1.230€, lo que significa que en 10 años además de recuperar la inversión inicial, generaríamos 1.000€ extra, y con una rentabilidad de la TIR del 4%, un 1% más que realizando la inversión en el deposito.</t>
  </si>
  <si>
    <t>La segunda está pensada cuando no dispones de fondos y necesitas el importe de tu inversión inicial de forma íntegra, solicitando por lo tanto un crédito. En este apartado deberás introducir el importe del crédito y el tipo de interés que te ofrezca la entidad bancaria.</t>
  </si>
  <si>
    <t>Después de estos pasos tendrás el resultado final. Aun así, si te han surgido algunas dudas, te dejo algunos ejemplos para que veas su funcionamiento:</t>
  </si>
  <si>
    <t>Introducción</t>
  </si>
  <si>
    <t>O 4,00%</t>
  </si>
  <si>
    <t>Esta plantilla trata de analizar un proyecto que tengas en mente, ya sea emprender con uno nuevo, o ampliaciones o mejoras en alguno ya existente, y mediante previsiones de ingresos que tu estimes en un plazo "x" junto con los costes que supondría, te dirá si es viable o no, en función de dos variables, el riesgo y el beneficio.</t>
  </si>
  <si>
    <t>La tasa de descuento es un interés que se compara con tu inversión a analizar. A diferencia de otros intereses, este es un interés (rendimiento de beneficio) libre de riesgo, y es por lo tanto el mínimo de beneficio exigido para tu inversión. Esto es así debido qué, imagina que esta tasa de descuento (interés libre de riesgo) es del 1%, y tienes 1.000 euros para invertir. Lo mínimo que buscarás será un beneficio mayor que el 1%, puesto que de ser igual o menor, la lógica nos dice que interesa más la inversión sin riesgo. Recuerda que en cada negocio o proyecto, hay un riesgo asociado, y es que no todo vaya según lo previsto, y provoque pérdidas.</t>
  </si>
  <si>
    <t>Letras del tesoro para inversiones o proyectos de 1 a 5 años. Al seleccionar esta opción la tasa de descuento se pone de forma automática y actualizada.</t>
  </si>
  <si>
    <t>Bonos del tesoro para inversiones o proyectos de 5 a 10 años. Tasa de descuento automática y actualizada.</t>
  </si>
  <si>
    <t>Obligaciones del estado para inversiones o proyectos a 10 años o más. Tasa de descuento automática y actualizada.</t>
  </si>
  <si>
    <t xml:space="preserve">SOLO deberás introducirlo si la inversión es por empresa y no por particular, y siempre y cuando hayas elegido la opción 2 o la opción 3 en la inversión inicial. La tasa impositiva es el impuesto de una empresa, que por norma general se fija en un 25%, o si es empresa de nueva creación un 15%. En este apartado deberás elegir el porcentaje que se adapte a tu empresa. Cuando no es por empresa no se tiene en cuenta puesto que no hay deducciones fiscales de intereses de deuda. </t>
  </si>
  <si>
    <t>Supón que tienes un gimnasio y dispones de una zona libre y decides ampliarlo con nueva maquinaria. Esa zona permite incorporar 5 nuevas maquinas, por un importe total de 8.000 euros, que pagas al contado, sin recurrir a un crédito. Interesa saber si es rentable o no ampliar la zona de cara a 3 años. Además te comentan que entre revisiones y posibles desperfectos, el mantenimiento o coste de las máquinas es de 1.000 euros por año. La parte positiva es que con esas 5 maquinas nuevas, se apuntan 10 nuevos clientes, cada uno pagando una cuota de 60€/mes.</t>
  </si>
  <si>
    <t>Con estos datos podemos rellenar los diferentes apartados. El primero el nombre (a elegir). Como la inversión se paga al contado se elegiría la opción 1, y se rellenaría (importe: 8.000€). La periodicidad anual, y en número de periodos: 3 (los años a analizar). La tasa de descuento, al ser 3 años, lo más similar es letras del tesoro, por lo tanto se seleccionaría esa opción. La tasa impositiva 0%, puesto que solo se tiene en cuenta si se selecciona la opción 2 o 3 de la inversión inicial. Por último, en los flujos de caja, deberíamos poner para el período 1,2 y 3 (los años) el importe neto de beneficio esperado, es decir 6.200€ (60€/mes x 12 meses = 720€/anuales x 5 clientes = 7.200€ de beneficio - 1.000€ de mantenimiento).</t>
  </si>
  <si>
    <t>Nº de periodos</t>
  </si>
  <si>
    <t>O 3,15%</t>
  </si>
  <si>
    <t>O 3,90% (VR 14a 4m)</t>
  </si>
  <si>
    <t>3.50</t>
  </si>
  <si>
    <t>1.78</t>
  </si>
  <si>
    <t>846.17</t>
  </si>
  <si>
    <t>737.74</t>
  </si>
  <si>
    <t xml:space="preserve">© Plantillas Financieras, 2025. Todos los derechos reservados. </t>
  </si>
  <si>
    <t xml:space="preserve">Esta plantilla es propiedad de Plantillasfinancieras.com. Su uso está únicamente autorizado para fines personales y no comerciales. </t>
  </si>
  <si>
    <t>2.15</t>
  </si>
  <si>
    <t>B 2,40%</t>
  </si>
  <si>
    <t>B 2,70%</t>
  </si>
  <si>
    <t>7.68</t>
  </si>
  <si>
    <t>9.77</t>
  </si>
  <si>
    <t>ANÁLISIS DE VIABILIDAD. INSTRUCCIONES DE USO</t>
  </si>
  <si>
    <t>Se trata del tiempo de vida de tu proyecto. O el plazo a analizar. Al tratarse de inversiones, los plazos por normal general son anuales, y por lo tanto se establecen con ese criterio en esta plantilla, y posteriormente elegir el plazo (número de años).</t>
  </si>
  <si>
    <t>El período 0 corresponde al importe de la inversión inicial, los restantes estarán en blanco para que los rellenes en función de tu perspectiva. Los flujos de caja son los beneficios que esperas obtener, por lo que ser lo más realista posible es recomendable para el análisis final, que te dirá si es viable o no el proyecto a analizar.</t>
  </si>
  <si>
    <t>ANÁLISIS DE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</si>
</sst>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0.00\ [$€-C0A]_-;\-* #,##0.00\ [$€-C0A]_-;_-* &quot;-&quot;??\ [$€-C0A]_-;_-@_-"/>
    <numFmt numFmtId="165" formatCode="0.000"/>
    <numFmt numFmtId="166" formatCode="#,##0.00\ &quot;€&quot;"/>
  </numFmts>
  <fonts count="16" x14ac:knownFonts="1">
    <font>
      <sz val="11"/>
      <color theme="1"/>
      <name val="Calibri"/>
      <family val="2"/>
      <scheme val="minor"/>
    </font>
    <font>
      <sz val="11"/>
      <color theme="1"/>
      <name val="Calibri"/>
      <family val="2"/>
      <scheme val="minor"/>
    </font>
    <font>
      <b/>
      <sz val="12"/>
      <color rgb="FF000000"/>
      <name val="Arial"/>
      <family val="2"/>
    </font>
    <font>
      <sz val="11"/>
      <color theme="0"/>
      <name val="Arial Black"/>
      <family val="2"/>
    </font>
    <font>
      <i/>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color rgb="FF1A59E3"/>
      <name val="Calibri"/>
      <family val="2"/>
      <scheme val="minor"/>
    </font>
    <font>
      <b/>
      <sz val="11"/>
      <color theme="7" tint="-0.499984740745262"/>
      <name val="Calibri"/>
      <family val="2"/>
      <scheme val="minor"/>
    </font>
    <font>
      <i/>
      <sz val="11"/>
      <color theme="7" tint="-0.499984740745262"/>
      <name val="Calibri"/>
      <family val="2"/>
      <scheme val="minor"/>
    </font>
    <font>
      <b/>
      <sz val="11"/>
      <color theme="9" tint="-0.499984740745262"/>
      <name val="Calibri"/>
      <family val="2"/>
      <scheme val="minor"/>
    </font>
    <font>
      <i/>
      <sz val="11"/>
      <color theme="9" tint="-0.499984740745262"/>
      <name val="Calibri"/>
      <family val="2"/>
      <scheme val="minor"/>
    </font>
    <font>
      <b/>
      <sz val="11"/>
      <color rgb="FF660066"/>
      <name val="Calibri"/>
      <family val="2"/>
      <scheme val="minor"/>
    </font>
    <font>
      <i/>
      <sz val="11"/>
      <color rgb="FF660066"/>
      <name val="Calibri"/>
      <family val="2"/>
      <scheme val="minor"/>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rgb="FF1A59E3"/>
        <bgColor indexed="64"/>
      </patternFill>
    </fill>
    <fill>
      <patternFill patternType="solid">
        <fgColor rgb="FFDEED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C99FF"/>
        <bgColor indexed="64"/>
      </patternFill>
    </fill>
  </fills>
  <borders count="24">
    <border>
      <left/>
      <right/>
      <top/>
      <bottom/>
      <diagonal/>
    </border>
    <border>
      <left style="medium">
        <color rgb="FF1A59E3"/>
      </left>
      <right style="medium">
        <color rgb="FF1A59E3"/>
      </right>
      <top style="medium">
        <color rgb="FF1A59E3"/>
      </top>
      <bottom style="medium">
        <color rgb="FF1A59E3"/>
      </bottom>
      <diagonal/>
    </border>
    <border>
      <left style="medium">
        <color rgb="FF1A59E3"/>
      </left>
      <right style="thin">
        <color indexed="64"/>
      </right>
      <top style="medium">
        <color rgb="FF1A59E3"/>
      </top>
      <bottom style="medium">
        <color rgb="FF1A59E3"/>
      </bottom>
      <diagonal/>
    </border>
    <border>
      <left style="thin">
        <color indexed="64"/>
      </left>
      <right style="thin">
        <color indexed="64"/>
      </right>
      <top style="medium">
        <color rgb="FF1A59E3"/>
      </top>
      <bottom style="medium">
        <color rgb="FF1A59E3"/>
      </bottom>
      <diagonal/>
    </border>
    <border>
      <left style="thin">
        <color indexed="64"/>
      </left>
      <right style="medium">
        <color rgb="FF1A59E3"/>
      </right>
      <top style="medium">
        <color rgb="FF1A59E3"/>
      </top>
      <bottom style="medium">
        <color rgb="FF1A59E3"/>
      </bottom>
      <diagonal/>
    </border>
    <border>
      <left style="medium">
        <color theme="7" tint="-0.499984740745262"/>
      </left>
      <right style="thin">
        <color indexed="64"/>
      </right>
      <top style="medium">
        <color theme="7" tint="-0.499984740745262"/>
      </top>
      <bottom style="medium">
        <color theme="7" tint="-0.499984740745262"/>
      </bottom>
      <diagonal/>
    </border>
    <border>
      <left style="thin">
        <color indexed="64"/>
      </left>
      <right style="medium">
        <color theme="7" tint="-0.499984740745262"/>
      </right>
      <top style="medium">
        <color theme="7" tint="-0.499984740745262"/>
      </top>
      <bottom style="medium">
        <color theme="7" tint="-0.499984740745262"/>
      </bottom>
      <diagonal/>
    </border>
    <border>
      <left style="medium">
        <color theme="9" tint="-0.499984740745262"/>
      </left>
      <right/>
      <top style="medium">
        <color theme="9" tint="-0.499984740745262"/>
      </top>
      <bottom style="medium">
        <color theme="9" tint="-0.499984740745262"/>
      </bottom>
      <diagonal/>
    </border>
    <border>
      <left/>
      <right style="medium">
        <color theme="9" tint="-0.499984740745262"/>
      </right>
      <top style="medium">
        <color theme="9" tint="-0.499984740745262"/>
      </top>
      <bottom style="medium">
        <color theme="9" tint="-0.499984740745262"/>
      </bottom>
      <diagonal/>
    </border>
    <border>
      <left style="medium">
        <color rgb="FFCC99FF"/>
      </left>
      <right style="thin">
        <color indexed="64"/>
      </right>
      <top style="medium">
        <color rgb="FFCC99FF"/>
      </top>
      <bottom style="medium">
        <color rgb="FFCC99FF"/>
      </bottom>
      <diagonal/>
    </border>
    <border>
      <left style="thin">
        <color indexed="64"/>
      </left>
      <right style="medium">
        <color rgb="FFCC99FF"/>
      </right>
      <top style="medium">
        <color rgb="FFCC99FF"/>
      </top>
      <bottom style="medium">
        <color rgb="FFCC99FF"/>
      </bottom>
      <diagonal/>
    </border>
    <border>
      <left style="medium">
        <color rgb="FF1A59E3"/>
      </left>
      <right/>
      <top style="medium">
        <color rgb="FF1A59E3"/>
      </top>
      <bottom style="medium">
        <color rgb="FF1A59E3"/>
      </bottom>
      <diagonal/>
    </border>
    <border>
      <left/>
      <right style="medium">
        <color rgb="FF1A59E3"/>
      </right>
      <top style="medium">
        <color rgb="FF1A59E3"/>
      </top>
      <bottom style="medium">
        <color rgb="FF1A59E3"/>
      </bottom>
      <diagonal/>
    </border>
    <border>
      <left style="thin">
        <color rgb="FF1A59E3"/>
      </left>
      <right style="thin">
        <color rgb="FF1A59E3"/>
      </right>
      <top style="thin">
        <color rgb="FF1A59E3"/>
      </top>
      <bottom style="thin">
        <color rgb="FF1A59E3"/>
      </bottom>
      <diagonal/>
    </border>
    <border>
      <left style="medium">
        <color rgb="FF1A59E3"/>
      </left>
      <right/>
      <top style="medium">
        <color rgb="FF1A59E3"/>
      </top>
      <bottom/>
      <diagonal/>
    </border>
    <border>
      <left/>
      <right/>
      <top style="medium">
        <color rgb="FF1A59E3"/>
      </top>
      <bottom/>
      <diagonal/>
    </border>
    <border>
      <left/>
      <right style="medium">
        <color rgb="FF1A59E3"/>
      </right>
      <top style="medium">
        <color rgb="FF1A59E3"/>
      </top>
      <bottom/>
      <diagonal/>
    </border>
    <border>
      <left style="medium">
        <color rgb="FF1A59E3"/>
      </left>
      <right/>
      <top/>
      <bottom/>
      <diagonal/>
    </border>
    <border>
      <left/>
      <right style="medium">
        <color rgb="FF1A59E3"/>
      </right>
      <top/>
      <bottom/>
      <diagonal/>
    </border>
    <border>
      <left style="medium">
        <color rgb="FF1A59E3"/>
      </left>
      <right/>
      <top/>
      <bottom style="medium">
        <color rgb="FF1A59E3"/>
      </bottom>
      <diagonal/>
    </border>
    <border>
      <left/>
      <right/>
      <top/>
      <bottom style="medium">
        <color rgb="FF1A59E3"/>
      </bottom>
      <diagonal/>
    </border>
    <border>
      <left/>
      <right style="medium">
        <color rgb="FF1A59E3"/>
      </right>
      <top/>
      <bottom style="medium">
        <color rgb="FF1A59E3"/>
      </bottom>
      <diagonal/>
    </border>
    <border>
      <left/>
      <right/>
      <top style="medium">
        <color rgb="FF1A59E3"/>
      </top>
      <bottom style="medium">
        <color rgb="FF1A59E3"/>
      </bottom>
      <diagonal/>
    </border>
    <border>
      <left style="thin">
        <color indexed="64"/>
      </left>
      <right/>
      <top style="medium">
        <color rgb="FF1A59E3"/>
      </top>
      <bottom style="medium">
        <color rgb="FF1A59E3"/>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9">
    <xf numFmtId="0" fontId="0" fillId="0" borderId="0" xfId="0"/>
    <xf numFmtId="14" fontId="0" fillId="0" borderId="0" xfId="0" applyNumberFormat="1"/>
    <xf numFmtId="4" fontId="0" fillId="0" borderId="0" xfId="0" applyNumberFormat="1"/>
    <xf numFmtId="165" fontId="0" fillId="0" borderId="0" xfId="0" applyNumberFormat="1"/>
    <xf numFmtId="0" fontId="0" fillId="0" borderId="0" xfId="0" applyProtection="1">
      <protection locked="0"/>
    </xf>
    <xf numFmtId="0" fontId="8" fillId="4" borderId="0" xfId="0" applyFont="1" applyFill="1" applyAlignment="1">
      <alignment horizontal="center" vertical="center"/>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17" xfId="0" applyBorder="1" applyAlignment="1">
      <alignment horizontal="left" vertical="center"/>
    </xf>
    <xf numFmtId="0" fontId="0" fillId="0" borderId="0" xfId="0" applyAlignment="1">
      <alignment horizontal="left" vertical="center"/>
    </xf>
    <xf numFmtId="0" fontId="0" fillId="0" borderId="18" xfId="0" applyBorder="1" applyAlignment="1">
      <alignment horizontal="left" vertical="center"/>
    </xf>
    <xf numFmtId="0" fontId="0" fillId="0" borderId="17" xfId="0" applyBorder="1"/>
    <xf numFmtId="0" fontId="0" fillId="0" borderId="18" xfId="0" applyBorder="1"/>
    <xf numFmtId="0" fontId="0" fillId="0" borderId="17" xfId="0" applyBorder="1" applyAlignment="1">
      <alignment wrapText="1"/>
    </xf>
    <xf numFmtId="0" fontId="0" fillId="0" borderId="0" xfId="0" applyAlignment="1">
      <alignment wrapText="1"/>
    </xf>
    <xf numFmtId="0" fontId="0" fillId="0" borderId="18" xfId="0" applyBorder="1" applyAlignment="1">
      <alignment wrapText="1"/>
    </xf>
    <xf numFmtId="0" fontId="2" fillId="0" borderId="0" xfId="0" applyFont="1" applyAlignment="1" applyProtection="1">
      <alignment horizontal="center"/>
      <protection locked="0"/>
    </xf>
    <xf numFmtId="0" fontId="3" fillId="2" borderId="0" xfId="0" applyFont="1" applyFill="1" applyAlignment="1" applyProtection="1">
      <alignment vertical="center" wrapText="1"/>
      <protection locked="0"/>
    </xf>
    <xf numFmtId="0" fontId="8" fillId="4" borderId="0" xfId="0" applyFont="1" applyFill="1" applyAlignment="1" applyProtection="1">
      <alignment horizontal="center" vertical="center"/>
      <protection locked="0"/>
    </xf>
    <xf numFmtId="0" fontId="0" fillId="0" borderId="0" xfId="0" applyAlignment="1" applyProtection="1">
      <alignment horizontal="center" vertical="center"/>
      <protection locked="0"/>
    </xf>
    <xf numFmtId="0" fontId="0" fillId="2" borderId="0" xfId="0" applyFill="1" applyProtection="1">
      <protection locked="0"/>
    </xf>
    <xf numFmtId="0" fontId="8" fillId="2" borderId="0" xfId="0" applyFont="1" applyFill="1" applyAlignment="1" applyProtection="1">
      <alignment vertical="center" wrapText="1"/>
      <protection locked="0"/>
    </xf>
    <xf numFmtId="0" fontId="2" fillId="0" borderId="0" xfId="0" applyFont="1" applyAlignment="1" applyProtection="1">
      <alignment horizontal="center" vertical="center"/>
      <protection locked="0"/>
    </xf>
    <xf numFmtId="8" fontId="0" fillId="0" borderId="0" xfId="0" applyNumberFormat="1" applyAlignment="1" applyProtection="1">
      <alignment horizontal="center" vertical="center"/>
      <protection locked="0"/>
    </xf>
    <xf numFmtId="0" fontId="4" fillId="0" borderId="0" xfId="0" applyFont="1" applyAlignment="1" applyProtection="1">
      <alignment horizontal="center" vertical="center"/>
      <protection locked="0"/>
    </xf>
    <xf numFmtId="10" fontId="0" fillId="0" borderId="0" xfId="2" applyNumberFormat="1" applyFont="1" applyProtection="1">
      <protection locked="0"/>
    </xf>
    <xf numFmtId="44" fontId="0" fillId="0" borderId="0" xfId="1"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right" vertical="center"/>
      <protection locked="0"/>
    </xf>
    <xf numFmtId="3" fontId="0" fillId="0" borderId="0" xfId="0" applyNumberFormat="1" applyAlignment="1" applyProtection="1">
      <alignment horizontal="center" vertical="center"/>
      <protection locked="0"/>
    </xf>
    <xf numFmtId="164" fontId="5" fillId="0" borderId="0" xfId="0" applyNumberFormat="1" applyFont="1" applyAlignment="1" applyProtection="1">
      <alignment horizontal="right" vertical="center"/>
      <protection locked="0"/>
    </xf>
    <xf numFmtId="10" fontId="0" fillId="0" borderId="0" xfId="0" applyNumberFormat="1" applyProtection="1">
      <protection locked="0"/>
    </xf>
    <xf numFmtId="0" fontId="2" fillId="0" borderId="0" xfId="0" applyFont="1" applyProtection="1">
      <protection locked="0"/>
    </xf>
    <xf numFmtId="0" fontId="0" fillId="0" borderId="0" xfId="0" applyAlignment="1" applyProtection="1">
      <alignment horizontal="center"/>
      <protection locked="0"/>
    </xf>
    <xf numFmtId="0" fontId="7" fillId="4" borderId="13" xfId="0" applyFont="1" applyFill="1" applyBorder="1" applyAlignment="1" applyProtection="1">
      <alignment horizontal="center" vertical="center"/>
      <protection locked="0"/>
    </xf>
    <xf numFmtId="0" fontId="5" fillId="0" borderId="0" xfId="0" applyFont="1" applyAlignment="1" applyProtection="1">
      <alignment vertical="center"/>
      <protection locked="0"/>
    </xf>
    <xf numFmtId="10" fontId="8" fillId="4" borderId="0" xfId="2" applyNumberFormat="1" applyFont="1" applyFill="1" applyBorder="1" applyAlignment="1" applyProtection="1">
      <alignment horizontal="center" vertical="center"/>
      <protection hidden="1"/>
    </xf>
    <xf numFmtId="0" fontId="7" fillId="4" borderId="13" xfId="0" applyFont="1" applyFill="1" applyBorder="1" applyAlignment="1" applyProtection="1">
      <alignment horizontal="center" vertical="center"/>
      <protection hidden="1"/>
    </xf>
    <xf numFmtId="0" fontId="0" fillId="0" borderId="0" xfId="0" applyAlignment="1">
      <alignment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11" xfId="0" applyBorder="1" applyAlignment="1">
      <alignment horizontal="left" vertical="center"/>
    </xf>
    <xf numFmtId="0" fontId="0" fillId="0" borderId="22" xfId="0" applyBorder="1" applyAlignment="1">
      <alignment horizontal="left" vertical="center"/>
    </xf>
    <xf numFmtId="0" fontId="0" fillId="0" borderId="12" xfId="0" applyBorder="1" applyAlignment="1">
      <alignment horizontal="left" vertical="center"/>
    </xf>
    <xf numFmtId="0" fontId="0" fillId="0" borderId="17" xfId="0" applyBorder="1" applyAlignment="1">
      <alignment horizontal="left" vertical="center"/>
    </xf>
    <xf numFmtId="0" fontId="0" fillId="0" borderId="0" xfId="0" applyAlignment="1">
      <alignment horizontal="left" vertical="center"/>
    </xf>
    <xf numFmtId="0" fontId="0" fillId="0" borderId="18" xfId="0" applyBorder="1" applyAlignment="1">
      <alignment horizontal="left" vertical="center"/>
    </xf>
    <xf numFmtId="0" fontId="0" fillId="0" borderId="14" xfId="0" applyBorder="1" applyAlignment="1">
      <alignment horizontal="left" wrapText="1"/>
    </xf>
    <xf numFmtId="0" fontId="0" fillId="0" borderId="15" xfId="0" applyBorder="1" applyAlignment="1">
      <alignment horizontal="left" wrapText="1"/>
    </xf>
    <xf numFmtId="0" fontId="0" fillId="0" borderId="16" xfId="0" applyBorder="1" applyAlignment="1">
      <alignment horizontal="left" wrapText="1"/>
    </xf>
    <xf numFmtId="0" fontId="0" fillId="0" borderId="19"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3" fillId="3" borderId="0" xfId="0" applyFont="1" applyFill="1" applyAlignment="1">
      <alignment horizontal="left" vertical="center" wrapText="1"/>
    </xf>
    <xf numFmtId="0" fontId="0" fillId="0" borderId="17" xfId="0" applyBorder="1" applyAlignment="1">
      <alignment horizontal="left" wrapText="1"/>
    </xf>
    <xf numFmtId="0" fontId="0" fillId="0" borderId="0" xfId="0" applyAlignment="1">
      <alignment horizontal="left" wrapText="1"/>
    </xf>
    <xf numFmtId="0" fontId="0" fillId="0" borderId="18" xfId="0" applyBorder="1" applyAlignment="1">
      <alignment horizontal="left"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0" xfId="0" applyAlignment="1">
      <alignment horizontal="center" vertical="center" wrapText="1"/>
    </xf>
    <xf numFmtId="0" fontId="15" fillId="0" borderId="0" xfId="0" applyFont="1" applyAlignment="1">
      <alignment horizontal="center" vertical="center"/>
    </xf>
    <xf numFmtId="0" fontId="0" fillId="0" borderId="0" xfId="0" applyAlignment="1">
      <alignment horizontal="center" vertical="center"/>
    </xf>
    <xf numFmtId="0" fontId="0" fillId="0" borderId="11" xfId="0" applyBorder="1" applyAlignment="1">
      <alignment horizontal="left"/>
    </xf>
    <xf numFmtId="0" fontId="0" fillId="0" borderId="22" xfId="0" applyBorder="1" applyAlignment="1">
      <alignment horizontal="left"/>
    </xf>
    <xf numFmtId="0" fontId="0" fillId="0" borderId="12" xfId="0" applyBorder="1" applyAlignment="1">
      <alignment horizontal="left"/>
    </xf>
    <xf numFmtId="0" fontId="8" fillId="4" borderId="0" xfId="0" applyFont="1" applyFill="1" applyAlignment="1" applyProtection="1">
      <alignment horizontal="center" vertical="center" wrapText="1"/>
      <protection locked="0"/>
    </xf>
    <xf numFmtId="9" fontId="5" fillId="0" borderId="11" xfId="2" applyFont="1" applyBorder="1" applyAlignment="1" applyProtection="1">
      <alignment horizontal="center" vertical="center"/>
      <protection hidden="1"/>
    </xf>
    <xf numFmtId="9" fontId="5" fillId="0" borderId="22" xfId="2" applyFont="1" applyBorder="1" applyAlignment="1" applyProtection="1">
      <alignment horizontal="center" vertical="center"/>
      <protection hidden="1"/>
    </xf>
    <xf numFmtId="9" fontId="5" fillId="0" borderId="12" xfId="2" applyFont="1" applyBorder="1" applyAlignment="1" applyProtection="1">
      <alignment horizontal="center" vertical="center"/>
      <protection hidden="1"/>
    </xf>
    <xf numFmtId="0" fontId="5" fillId="0" borderId="11" xfId="0" applyFont="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12" xfId="0" applyFont="1" applyBorder="1" applyAlignment="1" applyProtection="1">
      <alignment horizontal="center"/>
      <protection hidden="1"/>
    </xf>
    <xf numFmtId="0" fontId="8" fillId="4" borderId="0" xfId="0" applyFont="1" applyFill="1" applyAlignment="1" applyProtection="1">
      <alignment horizontal="center"/>
      <protection locked="0"/>
    </xf>
    <xf numFmtId="166" fontId="5" fillId="0" borderId="11" xfId="1" applyNumberFormat="1" applyFont="1" applyBorder="1" applyAlignment="1" applyProtection="1">
      <alignment horizontal="center" vertical="center"/>
      <protection hidden="1"/>
    </xf>
    <xf numFmtId="166" fontId="5" fillId="0" borderId="22" xfId="1" applyNumberFormat="1" applyFont="1" applyBorder="1" applyAlignment="1" applyProtection="1">
      <alignment horizontal="center" vertical="center"/>
      <protection hidden="1"/>
    </xf>
    <xf numFmtId="8" fontId="5" fillId="0" borderId="11" xfId="1" applyNumberFormat="1" applyFont="1" applyBorder="1" applyAlignment="1" applyProtection="1">
      <alignment horizontal="center" vertical="center"/>
      <protection hidden="1"/>
    </xf>
    <xf numFmtId="8" fontId="5" fillId="0" borderId="22" xfId="1" applyNumberFormat="1" applyFont="1" applyBorder="1" applyAlignment="1" applyProtection="1">
      <alignment horizontal="center" vertical="center"/>
      <protection hidden="1"/>
    </xf>
    <xf numFmtId="8" fontId="5" fillId="0" borderId="2" xfId="1" applyNumberFormat="1" applyFont="1" applyBorder="1" applyAlignment="1" applyProtection="1">
      <alignment horizontal="center" vertical="center"/>
      <protection hidden="1"/>
    </xf>
    <xf numFmtId="44" fontId="5" fillId="0" borderId="23" xfId="1" applyFont="1" applyBorder="1" applyAlignment="1" applyProtection="1">
      <alignment horizontal="center" vertical="center"/>
      <protection hidden="1"/>
    </xf>
    <xf numFmtId="10" fontId="5" fillId="0" borderId="2" xfId="0" applyNumberFormat="1" applyFont="1" applyBorder="1" applyAlignment="1" applyProtection="1">
      <alignment horizontal="center"/>
      <protection hidden="1"/>
    </xf>
    <xf numFmtId="10" fontId="5" fillId="0" borderId="23" xfId="0" applyNumberFormat="1" applyFont="1" applyBorder="1" applyAlignment="1" applyProtection="1">
      <alignment horizontal="center"/>
      <protection hidden="1"/>
    </xf>
    <xf numFmtId="10" fontId="5" fillId="0" borderId="1" xfId="2" applyNumberFormat="1" applyFont="1" applyBorder="1" applyAlignment="1" applyProtection="1">
      <alignment horizontal="center" vertical="center"/>
      <protection locked="0"/>
    </xf>
    <xf numFmtId="9" fontId="6" fillId="0" borderId="1" xfId="2" applyFont="1" applyFill="1" applyBorder="1" applyAlignment="1" applyProtection="1">
      <alignment horizontal="center"/>
      <protection locked="0"/>
    </xf>
    <xf numFmtId="0" fontId="8" fillId="4" borderId="0" xfId="0" applyFont="1" applyFill="1" applyAlignment="1" applyProtection="1">
      <alignment horizontal="center" vertical="center"/>
      <protection locked="0"/>
    </xf>
    <xf numFmtId="0" fontId="5" fillId="2" borderId="11" xfId="0" applyFont="1" applyFill="1" applyBorder="1" applyAlignment="1" applyProtection="1">
      <alignment horizontal="center"/>
      <protection locked="0"/>
    </xf>
    <xf numFmtId="0" fontId="5" fillId="2" borderId="12" xfId="0" applyFont="1" applyFill="1" applyBorder="1" applyAlignment="1" applyProtection="1">
      <alignment horizont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3" fillId="3" borderId="0" xfId="0" applyFont="1" applyFill="1" applyAlignment="1" applyProtection="1">
      <alignment horizontal="left" vertical="center" wrapText="1"/>
      <protection locked="0"/>
    </xf>
    <xf numFmtId="0" fontId="8" fillId="4" borderId="14" xfId="0" applyFont="1" applyFill="1" applyBorder="1" applyAlignment="1" applyProtection="1">
      <alignment horizontal="center" vertical="center" wrapText="1"/>
      <protection locked="0"/>
    </xf>
    <xf numFmtId="0" fontId="8" fillId="4" borderId="15" xfId="0" applyFont="1" applyFill="1" applyBorder="1" applyAlignment="1" applyProtection="1">
      <alignment horizontal="center" vertical="center" wrapText="1"/>
      <protection locked="0"/>
    </xf>
    <xf numFmtId="0" fontId="8" fillId="4" borderId="16" xfId="0" applyFont="1" applyFill="1" applyBorder="1" applyAlignment="1" applyProtection="1">
      <alignment horizontal="center" vertical="center" wrapText="1"/>
      <protection locked="0"/>
    </xf>
    <xf numFmtId="0" fontId="8" fillId="4" borderId="19" xfId="0" applyFont="1" applyFill="1" applyBorder="1" applyAlignment="1" applyProtection="1">
      <alignment horizontal="center" vertical="center" wrapText="1"/>
      <protection locked="0"/>
    </xf>
    <xf numFmtId="0" fontId="8" fillId="4" borderId="20"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13" fillId="7" borderId="0" xfId="0" applyFont="1" applyFill="1" applyAlignment="1" applyProtection="1">
      <alignment horizontal="center" vertical="center"/>
      <protection locked="0"/>
    </xf>
    <xf numFmtId="0" fontId="14" fillId="7"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164" fontId="5" fillId="0" borderId="5" xfId="1" applyNumberFormat="1" applyFont="1" applyBorder="1" applyAlignment="1" applyProtection="1">
      <alignment horizontal="center" vertical="center"/>
      <protection locked="0"/>
    </xf>
    <xf numFmtId="164" fontId="5" fillId="0" borderId="6" xfId="1" applyNumberFormat="1" applyFont="1" applyBorder="1" applyAlignment="1" applyProtection="1">
      <alignment horizontal="center" vertical="center"/>
      <protection locked="0"/>
    </xf>
    <xf numFmtId="0" fontId="11" fillId="6" borderId="0" xfId="0" applyFont="1" applyFill="1" applyAlignment="1" applyProtection="1">
      <alignment horizontal="center" vertical="center"/>
      <protection locked="0"/>
    </xf>
    <xf numFmtId="0" fontId="12" fillId="6" borderId="0" xfId="0" applyFont="1" applyFill="1" applyAlignment="1" applyProtection="1">
      <alignment horizontal="center" vertical="center"/>
      <protection locked="0"/>
    </xf>
    <xf numFmtId="164" fontId="5" fillId="0" borderId="9" xfId="0" applyNumberFormat="1" applyFont="1" applyBorder="1" applyAlignment="1" applyProtection="1">
      <alignment horizontal="right" vertical="center"/>
      <protection locked="0"/>
    </xf>
    <xf numFmtId="164" fontId="5" fillId="0" borderId="10" xfId="0" applyNumberFormat="1" applyFont="1" applyBorder="1" applyAlignment="1" applyProtection="1">
      <alignment horizontal="right" vertical="center"/>
      <protection locked="0"/>
    </xf>
    <xf numFmtId="10" fontId="5" fillId="0" borderId="9" xfId="2" applyNumberFormat="1" applyFont="1" applyBorder="1" applyAlignment="1" applyProtection="1">
      <alignment horizontal="right" vertical="center"/>
      <protection locked="0"/>
    </xf>
    <xf numFmtId="10" fontId="5" fillId="0" borderId="10" xfId="2" applyNumberFormat="1" applyFont="1" applyBorder="1" applyAlignment="1" applyProtection="1">
      <alignment horizontal="right" vertical="center"/>
      <protection locked="0"/>
    </xf>
    <xf numFmtId="164" fontId="5" fillId="0" borderId="7" xfId="0" applyNumberFormat="1" applyFont="1" applyBorder="1" applyAlignment="1" applyProtection="1">
      <alignment horizontal="center" vertical="center"/>
      <protection locked="0"/>
    </xf>
    <xf numFmtId="164" fontId="5" fillId="0" borderId="8" xfId="0" applyNumberFormat="1" applyFont="1" applyBorder="1" applyAlignment="1" applyProtection="1">
      <alignment horizontal="center" vertical="center"/>
      <protection locked="0"/>
    </xf>
    <xf numFmtId="10" fontId="5" fillId="0" borderId="7" xfId="2" applyNumberFormat="1" applyFont="1" applyBorder="1" applyAlignment="1" applyProtection="1">
      <alignment horizontal="right" vertical="center"/>
      <protection locked="0"/>
    </xf>
    <xf numFmtId="10" fontId="5" fillId="0" borderId="8" xfId="2" applyNumberFormat="1" applyFont="1" applyBorder="1" applyAlignment="1" applyProtection="1">
      <alignment horizontal="right" vertical="center"/>
      <protection locked="0"/>
    </xf>
    <xf numFmtId="10" fontId="5" fillId="0" borderId="7" xfId="2" applyNumberFormat="1" applyFont="1" applyBorder="1" applyAlignment="1" applyProtection="1">
      <alignment horizontal="right" vertical="center" wrapText="1"/>
      <protection hidden="1"/>
    </xf>
    <xf numFmtId="10" fontId="5" fillId="0" borderId="8" xfId="2" applyNumberFormat="1" applyFont="1" applyBorder="1" applyAlignment="1" applyProtection="1">
      <alignment horizontal="right" vertical="center" wrapText="1"/>
      <protection hidden="1"/>
    </xf>
    <xf numFmtId="10" fontId="5" fillId="0" borderId="9" xfId="2" applyNumberFormat="1" applyFont="1" applyBorder="1" applyAlignment="1" applyProtection="1">
      <alignment horizontal="right" vertical="center"/>
      <protection hidden="1"/>
    </xf>
    <xf numFmtId="10" fontId="5" fillId="0" borderId="10" xfId="2" applyNumberFormat="1" applyFont="1" applyBorder="1" applyAlignment="1" applyProtection="1">
      <alignment horizontal="right" vertical="center"/>
      <protection hidden="1"/>
    </xf>
    <xf numFmtId="0" fontId="5" fillId="0" borderId="1" xfId="0" applyFont="1" applyBorder="1" applyAlignment="1" applyProtection="1">
      <alignment horizontal="center" vertical="center"/>
      <protection locked="0"/>
    </xf>
  </cellXfs>
  <cellStyles count="3">
    <cellStyle name="Moneda" xfId="1" builtinId="4"/>
    <cellStyle name="Normal" xfId="0" builtinId="0"/>
    <cellStyle name="Porcentaje" xfId="2" builtinId="5"/>
  </cellStyles>
  <dxfs count="15">
    <dxf>
      <font>
        <b/>
        <i val="0"/>
        <strike val="0"/>
        <color theme="9"/>
      </font>
    </dxf>
    <dxf>
      <font>
        <color theme="0" tint="-0.24994659260841701"/>
      </font>
    </dxf>
    <dxf>
      <font>
        <color theme="0" tint="-0.24994659260841701"/>
      </font>
    </dxf>
    <dxf>
      <font>
        <color theme="0" tint="-0.24994659260841701"/>
      </font>
    </dxf>
    <dxf>
      <font>
        <color theme="0" tint="-0.34998626667073579"/>
      </font>
      <fill>
        <patternFill>
          <bgColor theme="0" tint="-4.9989318521683403E-2"/>
        </patternFill>
      </fill>
      <border>
        <left/>
        <right/>
        <top/>
        <bottom/>
        <vertical/>
        <horizontal/>
      </border>
    </dxf>
    <dxf>
      <font>
        <b/>
        <i val="0"/>
        <strike val="0"/>
        <color rgb="FFFF0000"/>
      </font>
    </dxf>
    <dxf>
      <font>
        <b/>
        <i val="0"/>
        <strike val="0"/>
        <color theme="9"/>
      </font>
    </dxf>
    <dxf>
      <font>
        <b/>
        <i val="0"/>
        <strike val="0"/>
        <color rgb="FFFF0000"/>
      </font>
    </dxf>
    <dxf>
      <font>
        <strike val="0"/>
        <color theme="0"/>
      </font>
    </dxf>
    <dxf>
      <font>
        <strike val="0"/>
        <color theme="0"/>
      </font>
    </dxf>
    <dxf>
      <font>
        <color theme="0" tint="-0.34998626667073579"/>
      </font>
      <fill>
        <patternFill>
          <bgColor theme="0" tint="-4.9989318521683403E-2"/>
        </patternFill>
      </fill>
      <border>
        <left/>
        <right/>
        <top/>
        <bottom/>
        <vertical/>
        <horizontal/>
      </border>
    </dxf>
    <dxf>
      <font>
        <color theme="0" tint="-0.24994659260841701"/>
      </font>
      <fill>
        <patternFill>
          <bgColor theme="0" tint="-4.9989318521683403E-2"/>
        </patternFill>
      </fill>
      <border>
        <left/>
        <right/>
        <top/>
        <bottom/>
        <vertical/>
        <horizontal/>
      </border>
    </dxf>
    <dxf>
      <font>
        <strike val="0"/>
        <color theme="0"/>
      </font>
    </dxf>
    <dxf>
      <font>
        <strike val="0"/>
        <color theme="0"/>
      </font>
    </dxf>
    <dxf>
      <font>
        <color theme="0" tint="-0.34998626667073579"/>
      </font>
      <fill>
        <patternFill>
          <bgColor theme="0" tint="-4.9989318521683403E-2"/>
        </patternFill>
      </fill>
      <border>
        <left/>
        <right/>
        <top/>
        <bottom/>
      </border>
    </dxf>
  </dxfs>
  <tableStyles count="0" defaultTableStyle="TableStyleMedium2" defaultPivotStyle="PivotStyleLight16"/>
  <colors>
    <mruColors>
      <color rgb="FF1A59E3"/>
      <color rgb="FFDEEDFF"/>
      <color rgb="FF660066"/>
      <color rgb="FFCC99FF"/>
      <color rgb="FFCCCCFF"/>
      <color rgb="FFFFCC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obligaciones-del-estado" refreshOnLoad="1" connectionId="3" xr16:uid="{00000000-0016-0000-02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bonos-del-estado" refreshOnLoad="1" connectionId="2" xr16:uid="{00000000-0016-0000-02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letras-del-tesoro" refreshOnLoad="1" connectionId="1" xr16:uid="{00000000-0016-0000-0200-000001000000}" autoFormatId="16" applyNumberFormats="0" applyBorderFormats="0" applyFontFormats="1" applyPatternFormats="1" applyAlignmentFormats="0" applyWidthHeightFormats="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 Id="rId4" Type="http://schemas.openxmlformats.org/officeDocument/2006/relationships/queryTable" Target="../queryTables/query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B2:V82"/>
  <sheetViews>
    <sheetView showGridLines="0" tabSelected="1" workbookViewId="0">
      <selection activeCell="D2" sqref="D2:R3"/>
    </sheetView>
  </sheetViews>
  <sheetFormatPr baseColWidth="10" defaultRowHeight="15" x14ac:dyDescent="0.25"/>
  <cols>
    <col min="1" max="1" width="1.7109375" customWidth="1"/>
    <col min="2" max="2" width="3.85546875" customWidth="1"/>
    <col min="3" max="3" width="1.7109375" customWidth="1"/>
    <col min="4" max="4" width="21.7109375" customWidth="1"/>
    <col min="5" max="5" width="2.28515625" customWidth="1"/>
  </cols>
  <sheetData>
    <row r="2" spans="2:18" ht="15" customHeight="1" x14ac:dyDescent="0.25">
      <c r="D2" s="58" t="s">
        <v>113</v>
      </c>
      <c r="E2" s="58"/>
      <c r="F2" s="58"/>
      <c r="G2" s="58"/>
      <c r="H2" s="58"/>
      <c r="I2" s="58"/>
      <c r="J2" s="58"/>
      <c r="K2" s="58"/>
      <c r="L2" s="58"/>
      <c r="M2" s="58"/>
      <c r="N2" s="58"/>
      <c r="O2" s="58"/>
      <c r="P2" s="58"/>
      <c r="Q2" s="58"/>
      <c r="R2" s="58"/>
    </row>
    <row r="3" spans="2:18" ht="15" customHeight="1" x14ac:dyDescent="0.25">
      <c r="D3" s="58"/>
      <c r="E3" s="58"/>
      <c r="F3" s="58"/>
      <c r="G3" s="58"/>
      <c r="H3" s="58"/>
      <c r="I3" s="58"/>
      <c r="J3" s="58"/>
      <c r="K3" s="58"/>
      <c r="L3" s="58"/>
      <c r="M3" s="58"/>
      <c r="N3" s="58"/>
      <c r="O3" s="58"/>
      <c r="P3" s="58"/>
      <c r="Q3" s="58"/>
      <c r="R3" s="58"/>
    </row>
    <row r="4" spans="2:18" ht="15.75" thickBot="1" x14ac:dyDescent="0.3"/>
    <row r="5" spans="2:18" x14ac:dyDescent="0.25">
      <c r="D5" s="5" t="s">
        <v>89</v>
      </c>
      <c r="F5" s="52" t="s">
        <v>91</v>
      </c>
      <c r="G5" s="53"/>
      <c r="H5" s="53"/>
      <c r="I5" s="53"/>
      <c r="J5" s="53"/>
      <c r="K5" s="53"/>
      <c r="L5" s="53"/>
      <c r="M5" s="53"/>
      <c r="N5" s="53"/>
      <c r="O5" s="53"/>
      <c r="P5" s="53"/>
      <c r="Q5" s="53"/>
      <c r="R5" s="54"/>
    </row>
    <row r="6" spans="2:18" ht="15.75" thickBot="1" x14ac:dyDescent="0.3">
      <c r="F6" s="55"/>
      <c r="G6" s="56"/>
      <c r="H6" s="56"/>
      <c r="I6" s="56"/>
      <c r="J6" s="56"/>
      <c r="K6" s="56"/>
      <c r="L6" s="56"/>
      <c r="M6" s="56"/>
      <c r="N6" s="56"/>
      <c r="O6" s="56"/>
      <c r="P6" s="56"/>
      <c r="Q6" s="56"/>
      <c r="R6" s="57"/>
    </row>
    <row r="7" spans="2:18" ht="15.75" thickBot="1" x14ac:dyDescent="0.3"/>
    <row r="8" spans="2:18" ht="15.75" thickBot="1" x14ac:dyDescent="0.3">
      <c r="B8" s="5">
        <v>1</v>
      </c>
      <c r="D8" s="5" t="s">
        <v>0</v>
      </c>
      <c r="F8" s="46" t="s">
        <v>71</v>
      </c>
      <c r="G8" s="47"/>
      <c r="H8" s="47"/>
      <c r="I8" s="47"/>
      <c r="J8" s="47"/>
      <c r="K8" s="47"/>
      <c r="L8" s="47"/>
      <c r="M8" s="47"/>
      <c r="N8" s="47"/>
      <c r="O8" s="47"/>
      <c r="P8" s="47"/>
      <c r="Q8" s="47"/>
      <c r="R8" s="48"/>
    </row>
    <row r="9" spans="2:18" ht="15.75" thickBot="1" x14ac:dyDescent="0.3"/>
    <row r="10" spans="2:18" x14ac:dyDescent="0.25">
      <c r="B10" s="5">
        <v>2</v>
      </c>
      <c r="D10" s="5" t="s">
        <v>1</v>
      </c>
      <c r="F10" s="40" t="s">
        <v>73</v>
      </c>
      <c r="G10" s="41"/>
      <c r="H10" s="41"/>
      <c r="I10" s="41"/>
      <c r="J10" s="41"/>
      <c r="K10" s="41"/>
      <c r="L10" s="41"/>
      <c r="M10" s="41"/>
      <c r="N10" s="41"/>
      <c r="O10" s="41"/>
      <c r="P10" s="41"/>
      <c r="Q10" s="41"/>
      <c r="R10" s="42"/>
    </row>
    <row r="11" spans="2:18" x14ac:dyDescent="0.25">
      <c r="F11" s="43"/>
      <c r="G11" s="44"/>
      <c r="H11" s="44"/>
      <c r="I11" s="44"/>
      <c r="J11" s="44"/>
      <c r="K11" s="44"/>
      <c r="L11" s="44"/>
      <c r="M11" s="44"/>
      <c r="N11" s="44"/>
      <c r="O11" s="44"/>
      <c r="P11" s="44"/>
      <c r="Q11" s="44"/>
      <c r="R11" s="45"/>
    </row>
    <row r="12" spans="2:18" ht="5.0999999999999996" customHeight="1" x14ac:dyDescent="0.25">
      <c r="F12" s="6"/>
      <c r="G12" s="7"/>
      <c r="H12" s="7"/>
      <c r="I12" s="7"/>
      <c r="J12" s="7"/>
      <c r="K12" s="7"/>
      <c r="L12" s="7"/>
      <c r="M12" s="7"/>
      <c r="N12" s="7"/>
      <c r="O12" s="7"/>
      <c r="P12" s="7"/>
      <c r="Q12" s="7"/>
      <c r="R12" s="8"/>
    </row>
    <row r="13" spans="2:18" x14ac:dyDescent="0.25">
      <c r="F13" s="49" t="s">
        <v>72</v>
      </c>
      <c r="G13" s="50"/>
      <c r="H13" s="50"/>
      <c r="I13" s="50"/>
      <c r="J13" s="50"/>
      <c r="K13" s="50"/>
      <c r="L13" s="50"/>
      <c r="M13" s="50"/>
      <c r="N13" s="50"/>
      <c r="O13" s="50"/>
      <c r="P13" s="50"/>
      <c r="Q13" s="50"/>
      <c r="R13" s="51"/>
    </row>
    <row r="14" spans="2:18" ht="5.0999999999999996" customHeight="1" x14ac:dyDescent="0.25">
      <c r="F14" s="9"/>
      <c r="G14" s="10"/>
      <c r="H14" s="10"/>
      <c r="I14" s="10"/>
      <c r="J14" s="10"/>
      <c r="K14" s="10"/>
      <c r="L14" s="10"/>
      <c r="M14" s="10"/>
      <c r="N14" s="10"/>
      <c r="O14" s="10"/>
      <c r="P14" s="10"/>
      <c r="Q14" s="10"/>
      <c r="R14" s="11"/>
    </row>
    <row r="15" spans="2:18" x14ac:dyDescent="0.25">
      <c r="F15" s="43" t="s">
        <v>87</v>
      </c>
      <c r="G15" s="44"/>
      <c r="H15" s="44"/>
      <c r="I15" s="44"/>
      <c r="J15" s="44"/>
      <c r="K15" s="44"/>
      <c r="L15" s="44"/>
      <c r="M15" s="44"/>
      <c r="N15" s="44"/>
      <c r="O15" s="44"/>
      <c r="P15" s="44"/>
      <c r="Q15" s="44"/>
      <c r="R15" s="45"/>
    </row>
    <row r="16" spans="2:18" x14ac:dyDescent="0.25">
      <c r="F16" s="43"/>
      <c r="G16" s="44"/>
      <c r="H16" s="44"/>
      <c r="I16" s="44"/>
      <c r="J16" s="44"/>
      <c r="K16" s="44"/>
      <c r="L16" s="44"/>
      <c r="M16" s="44"/>
      <c r="N16" s="44"/>
      <c r="O16" s="44"/>
      <c r="P16" s="44"/>
      <c r="Q16" s="44"/>
      <c r="R16" s="45"/>
    </row>
    <row r="17" spans="2:22" ht="5.0999999999999996" customHeight="1" x14ac:dyDescent="0.25">
      <c r="F17" s="12"/>
      <c r="R17" s="13"/>
    </row>
    <row r="18" spans="2:22" ht="15" customHeight="1" x14ac:dyDescent="0.25">
      <c r="F18" s="59" t="s">
        <v>74</v>
      </c>
      <c r="G18" s="60"/>
      <c r="H18" s="60"/>
      <c r="I18" s="60"/>
      <c r="J18" s="60"/>
      <c r="K18" s="60"/>
      <c r="L18" s="60"/>
      <c r="M18" s="60"/>
      <c r="N18" s="60"/>
      <c r="O18" s="60"/>
      <c r="P18" s="60"/>
      <c r="Q18" s="60"/>
      <c r="R18" s="61"/>
    </row>
    <row r="19" spans="2:22" x14ac:dyDescent="0.25">
      <c r="F19" s="59"/>
      <c r="G19" s="60"/>
      <c r="H19" s="60"/>
      <c r="I19" s="60"/>
      <c r="J19" s="60"/>
      <c r="K19" s="60"/>
      <c r="L19" s="60"/>
      <c r="M19" s="60"/>
      <c r="N19" s="60"/>
      <c r="O19" s="60"/>
      <c r="P19" s="60"/>
      <c r="Q19" s="60"/>
      <c r="R19" s="61"/>
    </row>
    <row r="20" spans="2:22" ht="15.75" thickBot="1" x14ac:dyDescent="0.3">
      <c r="F20" s="55"/>
      <c r="G20" s="56"/>
      <c r="H20" s="56"/>
      <c r="I20" s="56"/>
      <c r="J20" s="56"/>
      <c r="K20" s="56"/>
      <c r="L20" s="56"/>
      <c r="M20" s="56"/>
      <c r="N20" s="56"/>
      <c r="O20" s="56"/>
      <c r="P20" s="56"/>
      <c r="Q20" s="56"/>
      <c r="R20" s="57"/>
      <c r="V20" s="39"/>
    </row>
    <row r="21" spans="2:22" ht="15.75" thickBot="1" x14ac:dyDescent="0.3"/>
    <row r="22" spans="2:22" x14ac:dyDescent="0.25">
      <c r="B22" s="5">
        <v>3</v>
      </c>
      <c r="D22" s="5" t="s">
        <v>13</v>
      </c>
      <c r="F22" s="62" t="s">
        <v>114</v>
      </c>
      <c r="G22" s="63"/>
      <c r="H22" s="63"/>
      <c r="I22" s="63"/>
      <c r="J22" s="63"/>
      <c r="K22" s="63"/>
      <c r="L22" s="63"/>
      <c r="M22" s="63"/>
      <c r="N22" s="63"/>
      <c r="O22" s="63"/>
      <c r="P22" s="63"/>
      <c r="Q22" s="63"/>
      <c r="R22" s="64"/>
    </row>
    <row r="23" spans="2:22" x14ac:dyDescent="0.25">
      <c r="F23" s="65"/>
      <c r="G23" s="66"/>
      <c r="H23" s="66"/>
      <c r="I23" s="66"/>
      <c r="J23" s="66"/>
      <c r="K23" s="66"/>
      <c r="L23" s="66"/>
      <c r="M23" s="66"/>
      <c r="N23" s="66"/>
      <c r="O23" s="66"/>
      <c r="P23" s="66"/>
      <c r="Q23" s="66"/>
      <c r="R23" s="67"/>
    </row>
    <row r="24" spans="2:22" ht="15.75" thickBot="1" x14ac:dyDescent="0.3">
      <c r="F24" s="68"/>
      <c r="G24" s="69"/>
      <c r="H24" s="69"/>
      <c r="I24" s="69"/>
      <c r="J24" s="69"/>
      <c r="K24" s="69"/>
      <c r="L24" s="69"/>
      <c r="M24" s="69"/>
      <c r="N24" s="69"/>
      <c r="O24" s="69"/>
      <c r="P24" s="69"/>
      <c r="Q24" s="69"/>
      <c r="R24" s="70"/>
    </row>
    <row r="25" spans="2:22" ht="15.75" thickBot="1" x14ac:dyDescent="0.3"/>
    <row r="26" spans="2:22" x14ac:dyDescent="0.25">
      <c r="B26" s="5">
        <v>4</v>
      </c>
      <c r="D26" s="5" t="s">
        <v>14</v>
      </c>
      <c r="F26" s="52" t="s">
        <v>92</v>
      </c>
      <c r="G26" s="53"/>
      <c r="H26" s="53"/>
      <c r="I26" s="53"/>
      <c r="J26" s="53"/>
      <c r="K26" s="53"/>
      <c r="L26" s="53"/>
      <c r="M26" s="53"/>
      <c r="N26" s="53"/>
      <c r="O26" s="53"/>
      <c r="P26" s="53"/>
      <c r="Q26" s="53"/>
      <c r="R26" s="54"/>
    </row>
    <row r="27" spans="2:22" x14ac:dyDescent="0.25">
      <c r="F27" s="59"/>
      <c r="G27" s="60"/>
      <c r="H27" s="60"/>
      <c r="I27" s="60"/>
      <c r="J27" s="60"/>
      <c r="K27" s="60"/>
      <c r="L27" s="60"/>
      <c r="M27" s="60"/>
      <c r="N27" s="60"/>
      <c r="O27" s="60"/>
      <c r="P27" s="60"/>
      <c r="Q27" s="60"/>
      <c r="R27" s="61"/>
    </row>
    <row r="28" spans="2:22" x14ac:dyDescent="0.25">
      <c r="F28" s="59"/>
      <c r="G28" s="60"/>
      <c r="H28" s="60"/>
      <c r="I28" s="60"/>
      <c r="J28" s="60"/>
      <c r="K28" s="60"/>
      <c r="L28" s="60"/>
      <c r="M28" s="60"/>
      <c r="N28" s="60"/>
      <c r="O28" s="60"/>
      <c r="P28" s="60"/>
      <c r="Q28" s="60"/>
      <c r="R28" s="61"/>
    </row>
    <row r="29" spans="2:22" x14ac:dyDescent="0.25">
      <c r="F29" s="59"/>
      <c r="G29" s="60"/>
      <c r="H29" s="60"/>
      <c r="I29" s="60"/>
      <c r="J29" s="60"/>
      <c r="K29" s="60"/>
      <c r="L29" s="60"/>
      <c r="M29" s="60"/>
      <c r="N29" s="60"/>
      <c r="O29" s="60"/>
      <c r="P29" s="60"/>
      <c r="Q29" s="60"/>
      <c r="R29" s="61"/>
    </row>
    <row r="30" spans="2:22" ht="5.0999999999999996" customHeight="1" x14ac:dyDescent="0.25">
      <c r="F30" s="12"/>
      <c r="R30" s="13"/>
    </row>
    <row r="31" spans="2:22" x14ac:dyDescent="0.25">
      <c r="F31" s="59" t="s">
        <v>75</v>
      </c>
      <c r="G31" s="60"/>
      <c r="H31" s="60"/>
      <c r="I31" s="60"/>
      <c r="J31" s="60"/>
      <c r="K31" s="60"/>
      <c r="L31" s="60"/>
      <c r="M31" s="60"/>
      <c r="N31" s="60"/>
      <c r="O31" s="60"/>
      <c r="P31" s="60"/>
      <c r="Q31" s="60"/>
      <c r="R31" s="61"/>
    </row>
    <row r="32" spans="2:22" ht="5.0999999999999996" customHeight="1" x14ac:dyDescent="0.25">
      <c r="F32" s="12"/>
      <c r="R32" s="13"/>
    </row>
    <row r="33" spans="2:18" x14ac:dyDescent="0.25">
      <c r="F33" s="59" t="s">
        <v>93</v>
      </c>
      <c r="G33" s="60"/>
      <c r="H33" s="60"/>
      <c r="I33" s="60"/>
      <c r="J33" s="60"/>
      <c r="K33" s="60"/>
      <c r="L33" s="60"/>
      <c r="M33" s="60"/>
      <c r="N33" s="60"/>
      <c r="O33" s="60"/>
      <c r="P33" s="60"/>
      <c r="Q33" s="60"/>
      <c r="R33" s="61"/>
    </row>
    <row r="34" spans="2:18" ht="5.0999999999999996" customHeight="1" x14ac:dyDescent="0.25">
      <c r="F34" s="12"/>
      <c r="R34" s="13"/>
    </row>
    <row r="35" spans="2:18" x14ac:dyDescent="0.25">
      <c r="F35" s="59" t="s">
        <v>94</v>
      </c>
      <c r="G35" s="60"/>
      <c r="H35" s="60"/>
      <c r="I35" s="60"/>
      <c r="J35" s="60"/>
      <c r="K35" s="60"/>
      <c r="L35" s="60"/>
      <c r="M35" s="60"/>
      <c r="N35" s="60"/>
      <c r="O35" s="60"/>
      <c r="P35" s="60"/>
      <c r="Q35" s="60"/>
      <c r="R35" s="61"/>
    </row>
    <row r="36" spans="2:18" ht="5.0999999999999996" customHeight="1" x14ac:dyDescent="0.25">
      <c r="F36" s="12"/>
      <c r="R36" s="13"/>
    </row>
    <row r="37" spans="2:18" x14ac:dyDescent="0.25">
      <c r="F37" s="59" t="s">
        <v>95</v>
      </c>
      <c r="G37" s="60"/>
      <c r="H37" s="60"/>
      <c r="I37" s="60"/>
      <c r="J37" s="60"/>
      <c r="K37" s="60"/>
      <c r="L37" s="60"/>
      <c r="M37" s="60"/>
      <c r="N37" s="60"/>
      <c r="O37" s="60"/>
      <c r="P37" s="60"/>
      <c r="Q37" s="60"/>
      <c r="R37" s="61"/>
    </row>
    <row r="38" spans="2:18" ht="5.0999999999999996" customHeight="1" x14ac:dyDescent="0.25">
      <c r="F38" s="12"/>
      <c r="R38" s="13"/>
    </row>
    <row r="39" spans="2:18" ht="15.75" thickBot="1" x14ac:dyDescent="0.3">
      <c r="F39" s="55" t="s">
        <v>76</v>
      </c>
      <c r="G39" s="56"/>
      <c r="H39" s="56"/>
      <c r="I39" s="56"/>
      <c r="J39" s="56"/>
      <c r="K39" s="56"/>
      <c r="L39" s="56"/>
      <c r="M39" s="56"/>
      <c r="N39" s="56"/>
      <c r="O39" s="56"/>
      <c r="P39" s="56"/>
      <c r="Q39" s="56"/>
      <c r="R39" s="57"/>
    </row>
    <row r="40" spans="2:18" ht="15.75" thickBot="1" x14ac:dyDescent="0.3"/>
    <row r="41" spans="2:18" x14ac:dyDescent="0.25">
      <c r="B41" s="5">
        <v>5</v>
      </c>
      <c r="D41" s="5" t="s">
        <v>77</v>
      </c>
      <c r="F41" s="52" t="s">
        <v>96</v>
      </c>
      <c r="G41" s="53"/>
      <c r="H41" s="53"/>
      <c r="I41" s="53"/>
      <c r="J41" s="53"/>
      <c r="K41" s="53"/>
      <c r="L41" s="53"/>
      <c r="M41" s="53"/>
      <c r="N41" s="53"/>
      <c r="O41" s="53"/>
      <c r="P41" s="53"/>
      <c r="Q41" s="53"/>
      <c r="R41" s="54"/>
    </row>
    <row r="42" spans="2:18" x14ac:dyDescent="0.25">
      <c r="F42" s="59"/>
      <c r="G42" s="60"/>
      <c r="H42" s="60"/>
      <c r="I42" s="60"/>
      <c r="J42" s="60"/>
      <c r="K42" s="60"/>
      <c r="L42" s="60"/>
      <c r="M42" s="60"/>
      <c r="N42" s="60"/>
      <c r="O42" s="60"/>
      <c r="P42" s="60"/>
      <c r="Q42" s="60"/>
      <c r="R42" s="61"/>
    </row>
    <row r="43" spans="2:18" ht="15.75" thickBot="1" x14ac:dyDescent="0.3">
      <c r="F43" s="55"/>
      <c r="G43" s="56"/>
      <c r="H43" s="56"/>
      <c r="I43" s="56"/>
      <c r="J43" s="56"/>
      <c r="K43" s="56"/>
      <c r="L43" s="56"/>
      <c r="M43" s="56"/>
      <c r="N43" s="56"/>
      <c r="O43" s="56"/>
      <c r="P43" s="56"/>
      <c r="Q43" s="56"/>
      <c r="R43" s="57"/>
    </row>
    <row r="44" spans="2:18" ht="15.75" thickBot="1" x14ac:dyDescent="0.3"/>
    <row r="45" spans="2:18" x14ac:dyDescent="0.25">
      <c r="B45" s="5">
        <v>6</v>
      </c>
      <c r="D45" s="5" t="s">
        <v>79</v>
      </c>
      <c r="F45" s="62" t="s">
        <v>115</v>
      </c>
      <c r="G45" s="63"/>
      <c r="H45" s="63"/>
      <c r="I45" s="63"/>
      <c r="J45" s="63"/>
      <c r="K45" s="63"/>
      <c r="L45" s="63"/>
      <c r="M45" s="63"/>
      <c r="N45" s="63"/>
      <c r="O45" s="63"/>
      <c r="P45" s="63"/>
      <c r="Q45" s="63"/>
      <c r="R45" s="64"/>
    </row>
    <row r="46" spans="2:18" x14ac:dyDescent="0.25">
      <c r="F46" s="65"/>
      <c r="G46" s="66"/>
      <c r="H46" s="66"/>
      <c r="I46" s="66"/>
      <c r="J46" s="66"/>
      <c r="K46" s="66"/>
      <c r="L46" s="66"/>
      <c r="M46" s="66"/>
      <c r="N46" s="66"/>
      <c r="O46" s="66"/>
      <c r="P46" s="66"/>
      <c r="Q46" s="66"/>
      <c r="R46" s="67"/>
    </row>
    <row r="47" spans="2:18" ht="15.75" thickBot="1" x14ac:dyDescent="0.3">
      <c r="F47" s="68"/>
      <c r="G47" s="69"/>
      <c r="H47" s="69"/>
      <c r="I47" s="69"/>
      <c r="J47" s="69"/>
      <c r="K47" s="69"/>
      <c r="L47" s="69"/>
      <c r="M47" s="69"/>
      <c r="N47" s="69"/>
      <c r="O47" s="69"/>
      <c r="P47" s="69"/>
      <c r="Q47" s="69"/>
      <c r="R47" s="70"/>
    </row>
    <row r="48" spans="2:18" ht="15.75" thickBot="1" x14ac:dyDescent="0.3"/>
    <row r="49" spans="4:18" ht="15.75" thickBot="1" x14ac:dyDescent="0.3">
      <c r="F49" s="74" t="s">
        <v>88</v>
      </c>
      <c r="G49" s="75"/>
      <c r="H49" s="75"/>
      <c r="I49" s="75"/>
      <c r="J49" s="75"/>
      <c r="K49" s="75"/>
      <c r="L49" s="75"/>
      <c r="M49" s="75"/>
      <c r="N49" s="75"/>
      <c r="O49" s="75"/>
      <c r="P49" s="75"/>
      <c r="Q49" s="75"/>
      <c r="R49" s="76"/>
    </row>
    <row r="50" spans="4:18" ht="15.75" thickBot="1" x14ac:dyDescent="0.3"/>
    <row r="51" spans="4:18" x14ac:dyDescent="0.25">
      <c r="D51" s="5" t="s">
        <v>80</v>
      </c>
      <c r="F51" s="52" t="s">
        <v>97</v>
      </c>
      <c r="G51" s="53"/>
      <c r="H51" s="53"/>
      <c r="I51" s="53"/>
      <c r="J51" s="53"/>
      <c r="K51" s="53"/>
      <c r="L51" s="53"/>
      <c r="M51" s="53"/>
      <c r="N51" s="53"/>
      <c r="O51" s="53"/>
      <c r="P51" s="53"/>
      <c r="Q51" s="53"/>
      <c r="R51" s="54"/>
    </row>
    <row r="52" spans="4:18" x14ac:dyDescent="0.25">
      <c r="F52" s="59"/>
      <c r="G52" s="60"/>
      <c r="H52" s="60"/>
      <c r="I52" s="60"/>
      <c r="J52" s="60"/>
      <c r="K52" s="60"/>
      <c r="L52" s="60"/>
      <c r="M52" s="60"/>
      <c r="N52" s="60"/>
      <c r="O52" s="60"/>
      <c r="P52" s="60"/>
      <c r="Q52" s="60"/>
      <c r="R52" s="61"/>
    </row>
    <row r="53" spans="4:18" x14ac:dyDescent="0.25">
      <c r="F53" s="59"/>
      <c r="G53" s="60"/>
      <c r="H53" s="60"/>
      <c r="I53" s="60"/>
      <c r="J53" s="60"/>
      <c r="K53" s="60"/>
      <c r="L53" s="60"/>
      <c r="M53" s="60"/>
      <c r="N53" s="60"/>
      <c r="O53" s="60"/>
      <c r="P53" s="60"/>
      <c r="Q53" s="60"/>
      <c r="R53" s="61"/>
    </row>
    <row r="54" spans="4:18" x14ac:dyDescent="0.25">
      <c r="F54" s="59"/>
      <c r="G54" s="60"/>
      <c r="H54" s="60"/>
      <c r="I54" s="60"/>
      <c r="J54" s="60"/>
      <c r="K54" s="60"/>
      <c r="L54" s="60"/>
      <c r="M54" s="60"/>
      <c r="N54" s="60"/>
      <c r="O54" s="60"/>
      <c r="P54" s="60"/>
      <c r="Q54" s="60"/>
      <c r="R54" s="61"/>
    </row>
    <row r="55" spans="4:18" ht="5.0999999999999996" customHeight="1" x14ac:dyDescent="0.25">
      <c r="F55" s="12"/>
      <c r="R55" s="13"/>
    </row>
    <row r="56" spans="4:18" x14ac:dyDescent="0.25">
      <c r="F56" s="59" t="s">
        <v>98</v>
      </c>
      <c r="G56" s="60"/>
      <c r="H56" s="60"/>
      <c r="I56" s="60"/>
      <c r="J56" s="60"/>
      <c r="K56" s="60"/>
      <c r="L56" s="60"/>
      <c r="M56" s="60"/>
      <c r="N56" s="60"/>
      <c r="O56" s="60"/>
      <c r="P56" s="60"/>
      <c r="Q56" s="60"/>
      <c r="R56" s="61"/>
    </row>
    <row r="57" spans="4:18" x14ac:dyDescent="0.25">
      <c r="F57" s="59"/>
      <c r="G57" s="60"/>
      <c r="H57" s="60"/>
      <c r="I57" s="60"/>
      <c r="J57" s="60"/>
      <c r="K57" s="60"/>
      <c r="L57" s="60"/>
      <c r="M57" s="60"/>
      <c r="N57" s="60"/>
      <c r="O57" s="60"/>
      <c r="P57" s="60"/>
      <c r="Q57" s="60"/>
      <c r="R57" s="61"/>
    </row>
    <row r="58" spans="4:18" x14ac:dyDescent="0.25">
      <c r="F58" s="59"/>
      <c r="G58" s="60"/>
      <c r="H58" s="60"/>
      <c r="I58" s="60"/>
      <c r="J58" s="60"/>
      <c r="K58" s="60"/>
      <c r="L58" s="60"/>
      <c r="M58" s="60"/>
      <c r="N58" s="60"/>
      <c r="O58" s="60"/>
      <c r="P58" s="60"/>
      <c r="Q58" s="60"/>
      <c r="R58" s="61"/>
    </row>
    <row r="59" spans="4:18" x14ac:dyDescent="0.25">
      <c r="F59" s="59"/>
      <c r="G59" s="60"/>
      <c r="H59" s="60"/>
      <c r="I59" s="60"/>
      <c r="J59" s="60"/>
      <c r="K59" s="60"/>
      <c r="L59" s="60"/>
      <c r="M59" s="60"/>
      <c r="N59" s="60"/>
      <c r="O59" s="60"/>
      <c r="P59" s="60"/>
      <c r="Q59" s="60"/>
      <c r="R59" s="61"/>
    </row>
    <row r="60" spans="4:18" x14ac:dyDescent="0.25">
      <c r="F60" s="59"/>
      <c r="G60" s="60"/>
      <c r="H60" s="60"/>
      <c r="I60" s="60"/>
      <c r="J60" s="60"/>
      <c r="K60" s="60"/>
      <c r="L60" s="60"/>
      <c r="M60" s="60"/>
      <c r="N60" s="60"/>
      <c r="O60" s="60"/>
      <c r="P60" s="60"/>
      <c r="Q60" s="60"/>
      <c r="R60" s="61"/>
    </row>
    <row r="61" spans="4:18" ht="5.0999999999999996" customHeight="1" x14ac:dyDescent="0.25">
      <c r="F61" s="12"/>
      <c r="R61" s="13"/>
    </row>
    <row r="62" spans="4:18" x14ac:dyDescent="0.25">
      <c r="F62" s="59" t="s">
        <v>81</v>
      </c>
      <c r="G62" s="60"/>
      <c r="H62" s="60"/>
      <c r="I62" s="60"/>
      <c r="J62" s="60"/>
      <c r="K62" s="60"/>
      <c r="L62" s="60"/>
      <c r="M62" s="60"/>
      <c r="N62" s="60"/>
      <c r="O62" s="60"/>
      <c r="P62" s="60"/>
      <c r="Q62" s="60"/>
      <c r="R62" s="61"/>
    </row>
    <row r="63" spans="4:18" ht="15.75" thickBot="1" x14ac:dyDescent="0.3">
      <c r="F63" s="55"/>
      <c r="G63" s="56"/>
      <c r="H63" s="56"/>
      <c r="I63" s="56"/>
      <c r="J63" s="56"/>
      <c r="K63" s="56"/>
      <c r="L63" s="56"/>
      <c r="M63" s="56"/>
      <c r="N63" s="56"/>
      <c r="O63" s="56"/>
      <c r="P63" s="56"/>
      <c r="Q63" s="56"/>
      <c r="R63" s="57"/>
    </row>
    <row r="64" spans="4:18" ht="15.75" thickBot="1" x14ac:dyDescent="0.3"/>
    <row r="65" spans="4:18" x14ac:dyDescent="0.25">
      <c r="D65" s="5" t="s">
        <v>82</v>
      </c>
      <c r="F65" s="52" t="s">
        <v>83</v>
      </c>
      <c r="G65" s="53"/>
      <c r="H65" s="53"/>
      <c r="I65" s="53"/>
      <c r="J65" s="53"/>
      <c r="K65" s="53"/>
      <c r="L65" s="53"/>
      <c r="M65" s="53"/>
      <c r="N65" s="53"/>
      <c r="O65" s="53"/>
      <c r="P65" s="53"/>
      <c r="Q65" s="53"/>
      <c r="R65" s="54"/>
    </row>
    <row r="66" spans="4:18" x14ac:dyDescent="0.25">
      <c r="F66" s="59"/>
      <c r="G66" s="60"/>
      <c r="H66" s="60"/>
      <c r="I66" s="60"/>
      <c r="J66" s="60"/>
      <c r="K66" s="60"/>
      <c r="L66" s="60"/>
      <c r="M66" s="60"/>
      <c r="N66" s="60"/>
      <c r="O66" s="60"/>
      <c r="P66" s="60"/>
      <c r="Q66" s="60"/>
      <c r="R66" s="61"/>
    </row>
    <row r="67" spans="4:18" x14ac:dyDescent="0.25">
      <c r="F67" s="59"/>
      <c r="G67" s="60"/>
      <c r="H67" s="60"/>
      <c r="I67" s="60"/>
      <c r="J67" s="60"/>
      <c r="K67" s="60"/>
      <c r="L67" s="60"/>
      <c r="M67" s="60"/>
      <c r="N67" s="60"/>
      <c r="O67" s="60"/>
      <c r="P67" s="60"/>
      <c r="Q67" s="60"/>
      <c r="R67" s="61"/>
    </row>
    <row r="68" spans="4:18" x14ac:dyDescent="0.25">
      <c r="F68" s="59"/>
      <c r="G68" s="60"/>
      <c r="H68" s="60"/>
      <c r="I68" s="60"/>
      <c r="J68" s="60"/>
      <c r="K68" s="60"/>
      <c r="L68" s="60"/>
      <c r="M68" s="60"/>
      <c r="N68" s="60"/>
      <c r="O68" s="60"/>
      <c r="P68" s="60"/>
      <c r="Q68" s="60"/>
      <c r="R68" s="61"/>
    </row>
    <row r="69" spans="4:18" ht="5.0999999999999996" customHeight="1" x14ac:dyDescent="0.25">
      <c r="F69" s="12"/>
      <c r="R69" s="13"/>
    </row>
    <row r="70" spans="4:18" ht="15" customHeight="1" x14ac:dyDescent="0.25">
      <c r="F70" s="59" t="s">
        <v>85</v>
      </c>
      <c r="G70" s="60"/>
      <c r="H70" s="60"/>
      <c r="I70" s="60"/>
      <c r="J70" s="60"/>
      <c r="K70" s="60"/>
      <c r="L70" s="60"/>
      <c r="M70" s="60"/>
      <c r="N70" s="60"/>
      <c r="O70" s="60"/>
      <c r="P70" s="60"/>
      <c r="Q70" s="60"/>
      <c r="R70" s="61"/>
    </row>
    <row r="71" spans="4:18" x14ac:dyDescent="0.25">
      <c r="F71" s="59"/>
      <c r="G71" s="60"/>
      <c r="H71" s="60"/>
      <c r="I71" s="60"/>
      <c r="J71" s="60"/>
      <c r="K71" s="60"/>
      <c r="L71" s="60"/>
      <c r="M71" s="60"/>
      <c r="N71" s="60"/>
      <c r="O71" s="60"/>
      <c r="P71" s="60"/>
      <c r="Q71" s="60"/>
      <c r="R71" s="61"/>
    </row>
    <row r="72" spans="4:18" x14ac:dyDescent="0.25">
      <c r="F72" s="59"/>
      <c r="G72" s="60"/>
      <c r="H72" s="60"/>
      <c r="I72" s="60"/>
      <c r="J72" s="60"/>
      <c r="K72" s="60"/>
      <c r="L72" s="60"/>
      <c r="M72" s="60"/>
      <c r="N72" s="60"/>
      <c r="O72" s="60"/>
      <c r="P72" s="60"/>
      <c r="Q72" s="60"/>
      <c r="R72" s="61"/>
    </row>
    <row r="73" spans="4:18" x14ac:dyDescent="0.25">
      <c r="F73" s="59"/>
      <c r="G73" s="60"/>
      <c r="H73" s="60"/>
      <c r="I73" s="60"/>
      <c r="J73" s="60"/>
      <c r="K73" s="60"/>
      <c r="L73" s="60"/>
      <c r="M73" s="60"/>
      <c r="N73" s="60"/>
      <c r="O73" s="60"/>
      <c r="P73" s="60"/>
      <c r="Q73" s="60"/>
      <c r="R73" s="61"/>
    </row>
    <row r="74" spans="4:18" x14ac:dyDescent="0.25">
      <c r="F74" s="59"/>
      <c r="G74" s="60"/>
      <c r="H74" s="60"/>
      <c r="I74" s="60"/>
      <c r="J74" s="60"/>
      <c r="K74" s="60"/>
      <c r="L74" s="60"/>
      <c r="M74" s="60"/>
      <c r="N74" s="60"/>
      <c r="O74" s="60"/>
      <c r="P74" s="60"/>
      <c r="Q74" s="60"/>
      <c r="R74" s="61"/>
    </row>
    <row r="75" spans="4:18" ht="5.0999999999999996" customHeight="1" x14ac:dyDescent="0.25">
      <c r="F75" s="14"/>
      <c r="G75" s="15"/>
      <c r="H75" s="15"/>
      <c r="I75" s="15"/>
      <c r="J75" s="15"/>
      <c r="K75" s="15"/>
      <c r="L75" s="15"/>
      <c r="M75" s="15"/>
      <c r="N75" s="15"/>
      <c r="O75" s="15"/>
      <c r="P75" s="15"/>
      <c r="Q75" s="15"/>
      <c r="R75" s="16"/>
    </row>
    <row r="76" spans="4:18" x14ac:dyDescent="0.25">
      <c r="F76" s="59" t="s">
        <v>86</v>
      </c>
      <c r="G76" s="60"/>
      <c r="H76" s="60"/>
      <c r="I76" s="60"/>
      <c r="J76" s="60"/>
      <c r="K76" s="60"/>
      <c r="L76" s="60"/>
      <c r="M76" s="60"/>
      <c r="N76" s="60"/>
      <c r="O76" s="60"/>
      <c r="P76" s="60"/>
      <c r="Q76" s="60"/>
      <c r="R76" s="61"/>
    </row>
    <row r="77" spans="4:18" x14ac:dyDescent="0.25">
      <c r="F77" s="59"/>
      <c r="G77" s="60"/>
      <c r="H77" s="60"/>
      <c r="I77" s="60"/>
      <c r="J77" s="60"/>
      <c r="K77" s="60"/>
      <c r="L77" s="60"/>
      <c r="M77" s="60"/>
      <c r="N77" s="60"/>
      <c r="O77" s="60"/>
      <c r="P77" s="60"/>
      <c r="Q77" s="60"/>
      <c r="R77" s="61"/>
    </row>
    <row r="78" spans="4:18" ht="15.75" thickBot="1" x14ac:dyDescent="0.3">
      <c r="F78" s="55"/>
      <c r="G78" s="56"/>
      <c r="H78" s="56"/>
      <c r="I78" s="56"/>
      <c r="J78" s="56"/>
      <c r="K78" s="56"/>
      <c r="L78" s="56"/>
      <c r="M78" s="56"/>
      <c r="N78" s="56"/>
      <c r="O78" s="56"/>
      <c r="P78" s="56"/>
      <c r="Q78" s="56"/>
      <c r="R78" s="57"/>
    </row>
    <row r="80" spans="4:18" x14ac:dyDescent="0.25">
      <c r="D80" s="72" t="s">
        <v>106</v>
      </c>
      <c r="E80" s="73"/>
      <c r="F80" s="73"/>
      <c r="G80" s="73"/>
      <c r="H80" s="73"/>
      <c r="I80" s="73"/>
      <c r="J80" s="73"/>
      <c r="K80" s="73"/>
      <c r="L80" s="73"/>
      <c r="M80" s="73"/>
      <c r="N80" s="73"/>
      <c r="O80" s="73"/>
      <c r="P80" s="73"/>
      <c r="Q80" s="73"/>
      <c r="R80" s="73"/>
    </row>
    <row r="81" spans="4:18" x14ac:dyDescent="0.25">
      <c r="D81" s="71" t="s">
        <v>107</v>
      </c>
      <c r="E81" s="71"/>
      <c r="F81" s="71"/>
      <c r="G81" s="71"/>
      <c r="H81" s="71"/>
      <c r="I81" s="71"/>
      <c r="J81" s="71"/>
      <c r="K81" s="71"/>
      <c r="L81" s="71"/>
      <c r="M81" s="71"/>
      <c r="N81" s="71"/>
      <c r="O81" s="71"/>
      <c r="P81" s="71"/>
      <c r="Q81" s="71"/>
      <c r="R81" s="71"/>
    </row>
    <row r="82" spans="4:18" x14ac:dyDescent="0.25">
      <c r="D82" s="71" t="s">
        <v>84</v>
      </c>
      <c r="E82" s="71"/>
      <c r="F82" s="71"/>
      <c r="G82" s="71"/>
      <c r="H82" s="71"/>
      <c r="I82" s="71"/>
      <c r="J82" s="71"/>
      <c r="K82" s="71"/>
      <c r="L82" s="71"/>
      <c r="M82" s="71"/>
      <c r="N82" s="71"/>
      <c r="O82" s="71"/>
      <c r="P82" s="71"/>
      <c r="Q82" s="71"/>
      <c r="R82" s="71"/>
    </row>
  </sheetData>
  <sheetProtection algorithmName="SHA-512" hashValue="hHFXDYplHA2+z29iVprvGjNR/OSYB97yTETvCKxwtk3y5tTCo0oF1VCjufPIeFx+TqTq5zBjNlIuko40tsHP2w==" saltValue="MKwfCRFU9wmTVPcdN4KXkw==" spinCount="100000" sheet="1" objects="1" scenarios="1"/>
  <mergeCells count="26">
    <mergeCell ref="D82:R82"/>
    <mergeCell ref="F33:R33"/>
    <mergeCell ref="F35:R35"/>
    <mergeCell ref="F37:R37"/>
    <mergeCell ref="D80:R80"/>
    <mergeCell ref="D81:R81"/>
    <mergeCell ref="F62:R63"/>
    <mergeCell ref="F76:R78"/>
    <mergeCell ref="F39:R39"/>
    <mergeCell ref="F45:R47"/>
    <mergeCell ref="F49:R49"/>
    <mergeCell ref="F51:R54"/>
    <mergeCell ref="F56:R60"/>
    <mergeCell ref="F65:R68"/>
    <mergeCell ref="F70:R74"/>
    <mergeCell ref="F41:R43"/>
    <mergeCell ref="F15:R16"/>
    <mergeCell ref="F18:R20"/>
    <mergeCell ref="F22:R24"/>
    <mergeCell ref="F26:R29"/>
    <mergeCell ref="F31:R31"/>
    <mergeCell ref="F10:R11"/>
    <mergeCell ref="F8:R8"/>
    <mergeCell ref="F13:R13"/>
    <mergeCell ref="F5:R6"/>
    <mergeCell ref="D2:R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pageSetUpPr autoPageBreaks="0"/>
  </sheetPr>
  <dimension ref="B1:V102"/>
  <sheetViews>
    <sheetView showGridLines="0" zoomScaleNormal="100" workbookViewId="0">
      <selection activeCell="D2" sqref="D2:T3"/>
    </sheetView>
  </sheetViews>
  <sheetFormatPr baseColWidth="10" defaultRowHeight="15" x14ac:dyDescent="0.25"/>
  <cols>
    <col min="1" max="1" width="1.7109375" style="4" customWidth="1"/>
    <col min="2" max="2" width="3.85546875" style="4" customWidth="1"/>
    <col min="3" max="3" width="1.7109375" style="4" customWidth="1"/>
    <col min="4" max="4" width="21.7109375" style="4" customWidth="1"/>
    <col min="5" max="5" width="1" style="4" customWidth="1"/>
    <col min="6" max="6" width="1.7109375" style="4" customWidth="1"/>
    <col min="7" max="7" width="21.7109375" style="4" customWidth="1"/>
    <col min="8" max="8" width="11.42578125" style="4" customWidth="1"/>
    <col min="9" max="11" width="11.42578125" style="4"/>
    <col min="12" max="12" width="2.28515625" style="4" customWidth="1"/>
    <col min="13" max="17" width="11.42578125" style="4"/>
    <col min="18" max="18" width="2.28515625" style="4" customWidth="1"/>
    <col min="19" max="16384" width="11.42578125" style="4"/>
  </cols>
  <sheetData>
    <row r="1" spans="2:22" ht="9" customHeight="1" x14ac:dyDescent="0.25">
      <c r="E1" s="17"/>
      <c r="F1" s="17"/>
    </row>
    <row r="2" spans="2:22" ht="15.75" customHeight="1" x14ac:dyDescent="0.25">
      <c r="D2" s="101" t="s">
        <v>116</v>
      </c>
      <c r="E2" s="101"/>
      <c r="F2" s="101"/>
      <c r="G2" s="101"/>
      <c r="H2" s="101"/>
      <c r="I2" s="101"/>
      <c r="J2" s="101"/>
      <c r="K2" s="101"/>
      <c r="L2" s="101"/>
      <c r="M2" s="101"/>
      <c r="N2" s="101"/>
      <c r="O2" s="101"/>
      <c r="P2" s="101"/>
      <c r="Q2" s="101"/>
      <c r="R2" s="101"/>
      <c r="S2" s="101"/>
      <c r="T2" s="101"/>
      <c r="U2" s="18"/>
      <c r="V2" s="18"/>
    </row>
    <row r="3" spans="2:22" ht="15.75" customHeight="1" x14ac:dyDescent="0.25">
      <c r="D3" s="101"/>
      <c r="E3" s="101"/>
      <c r="F3" s="101"/>
      <c r="G3" s="101"/>
      <c r="H3" s="101"/>
      <c r="I3" s="101"/>
      <c r="J3" s="101"/>
      <c r="K3" s="101"/>
      <c r="L3" s="101"/>
      <c r="M3" s="101"/>
      <c r="N3" s="101"/>
      <c r="O3" s="101"/>
      <c r="P3" s="101"/>
      <c r="Q3" s="101"/>
      <c r="R3" s="101"/>
      <c r="S3" s="101"/>
      <c r="T3" s="101"/>
      <c r="U3" s="18"/>
      <c r="V3" s="18"/>
    </row>
    <row r="4" spans="2:22" ht="16.5" thickBot="1" x14ac:dyDescent="0.3">
      <c r="E4" s="17"/>
      <c r="F4" s="17"/>
    </row>
    <row r="5" spans="2:22" ht="15.75" customHeight="1" thickBot="1" x14ac:dyDescent="0.3">
      <c r="B5" s="19">
        <v>1</v>
      </c>
      <c r="C5" s="20"/>
      <c r="D5" s="95" t="s">
        <v>0</v>
      </c>
      <c r="E5" s="95"/>
      <c r="F5" s="20"/>
      <c r="G5" s="98"/>
      <c r="H5" s="99"/>
      <c r="I5" s="100"/>
      <c r="J5" s="20"/>
      <c r="K5" s="20"/>
      <c r="L5" s="20"/>
      <c r="M5" s="20"/>
      <c r="N5" s="21"/>
      <c r="O5" s="22"/>
      <c r="P5" s="102" t="s">
        <v>70</v>
      </c>
      <c r="Q5" s="103"/>
      <c r="R5" s="103"/>
      <c r="S5" s="103"/>
      <c r="T5" s="104"/>
    </row>
    <row r="6" spans="2:22" ht="16.5" thickBot="1" x14ac:dyDescent="0.3">
      <c r="B6" s="20"/>
      <c r="C6" s="20"/>
      <c r="D6" s="20"/>
      <c r="E6" s="23"/>
      <c r="F6" s="23"/>
      <c r="G6" s="20"/>
      <c r="H6" s="20"/>
      <c r="I6" s="20"/>
      <c r="J6" s="20"/>
      <c r="K6" s="20"/>
      <c r="L6" s="20"/>
      <c r="M6" s="24"/>
      <c r="N6" s="22"/>
      <c r="O6" s="22"/>
      <c r="P6" s="105"/>
      <c r="Q6" s="106"/>
      <c r="R6" s="106"/>
      <c r="S6" s="106"/>
      <c r="T6" s="107"/>
    </row>
    <row r="7" spans="2:22" ht="15.75" customHeight="1" thickBot="1" x14ac:dyDescent="0.3">
      <c r="B7" s="19">
        <v>2</v>
      </c>
      <c r="C7" s="20"/>
      <c r="D7" s="95" t="s">
        <v>1</v>
      </c>
      <c r="E7" s="95"/>
      <c r="F7" s="20"/>
      <c r="G7" s="98" t="s">
        <v>5</v>
      </c>
      <c r="H7" s="99"/>
      <c r="I7" s="99"/>
      <c r="J7" s="99"/>
      <c r="K7" s="100"/>
      <c r="L7" s="20"/>
      <c r="M7" s="20"/>
      <c r="N7" s="20"/>
      <c r="O7" s="20"/>
      <c r="P7" s="20"/>
      <c r="Q7" s="20"/>
      <c r="R7" s="20"/>
      <c r="S7" s="20"/>
      <c r="T7" s="20"/>
    </row>
    <row r="8" spans="2:22" x14ac:dyDescent="0.25">
      <c r="B8" s="20"/>
      <c r="C8" s="20"/>
      <c r="D8" s="20"/>
      <c r="E8" s="20"/>
      <c r="F8" s="20"/>
      <c r="G8" s="20"/>
      <c r="H8" s="20"/>
      <c r="I8" s="20"/>
      <c r="J8" s="20"/>
      <c r="K8" s="20"/>
      <c r="L8" s="20"/>
      <c r="M8" s="20"/>
      <c r="N8" s="20"/>
      <c r="O8" s="20"/>
      <c r="P8" s="20"/>
      <c r="Q8" s="20"/>
      <c r="R8" s="20"/>
      <c r="S8" s="20"/>
      <c r="T8" s="20"/>
    </row>
    <row r="9" spans="2:22" x14ac:dyDescent="0.25">
      <c r="B9" s="20"/>
      <c r="C9" s="20"/>
      <c r="D9" s="111" t="s">
        <v>5</v>
      </c>
      <c r="E9" s="111"/>
      <c r="F9" s="111"/>
      <c r="G9" s="111"/>
      <c r="H9" s="111"/>
      <c r="I9" s="20"/>
      <c r="J9" s="114" t="s">
        <v>4</v>
      </c>
      <c r="K9" s="114"/>
      <c r="L9" s="114"/>
      <c r="M9" s="114"/>
      <c r="N9" s="114"/>
      <c r="O9" s="20"/>
      <c r="P9" s="108" t="s">
        <v>9</v>
      </c>
      <c r="Q9" s="108"/>
      <c r="R9" s="108"/>
      <c r="S9" s="108"/>
      <c r="T9" s="108"/>
    </row>
    <row r="10" spans="2:22" ht="5.0999999999999996" customHeight="1" x14ac:dyDescent="0.25">
      <c r="B10" s="20"/>
      <c r="C10" s="20"/>
      <c r="D10" s="20"/>
      <c r="E10" s="20"/>
      <c r="F10" s="20"/>
      <c r="G10" s="20"/>
      <c r="H10" s="20"/>
      <c r="I10" s="20"/>
      <c r="J10" s="20"/>
      <c r="K10" s="20"/>
      <c r="L10" s="20"/>
      <c r="M10" s="20"/>
      <c r="N10" s="20"/>
      <c r="O10" s="20"/>
      <c r="P10" s="20"/>
      <c r="Q10" s="20"/>
      <c r="R10" s="20"/>
      <c r="S10" s="20"/>
      <c r="T10" s="20"/>
    </row>
    <row r="11" spans="2:22" x14ac:dyDescent="0.25">
      <c r="B11" s="20"/>
      <c r="C11" s="20"/>
      <c r="D11" s="110" t="s">
        <v>2</v>
      </c>
      <c r="E11" s="110"/>
      <c r="F11" s="110"/>
      <c r="G11" s="110"/>
      <c r="H11" s="110"/>
      <c r="I11" s="20"/>
      <c r="J11" s="115" t="s">
        <v>6</v>
      </c>
      <c r="K11" s="115"/>
      <c r="L11" s="115"/>
      <c r="M11" s="115"/>
      <c r="N11" s="115"/>
      <c r="O11" s="20"/>
      <c r="P11" s="109" t="s">
        <v>10</v>
      </c>
      <c r="Q11" s="109"/>
      <c r="R11" s="109"/>
      <c r="S11" s="109"/>
      <c r="T11" s="109"/>
    </row>
    <row r="12" spans="2:22" ht="5.0999999999999996" customHeight="1" thickBot="1" x14ac:dyDescent="0.3">
      <c r="B12" s="20"/>
      <c r="C12" s="20"/>
      <c r="D12" s="25"/>
      <c r="E12" s="25"/>
      <c r="F12" s="25"/>
      <c r="G12" s="25"/>
      <c r="H12" s="25"/>
      <c r="I12" s="20"/>
      <c r="J12" s="20"/>
      <c r="K12" s="20"/>
      <c r="L12" s="20"/>
      <c r="M12" s="20"/>
      <c r="N12" s="20"/>
      <c r="O12" s="20"/>
      <c r="P12" s="20"/>
      <c r="Q12" s="20"/>
      <c r="R12" s="20"/>
      <c r="S12" s="20"/>
      <c r="T12" s="20"/>
    </row>
    <row r="13" spans="2:22" ht="15.75" thickBot="1" x14ac:dyDescent="0.3">
      <c r="B13" s="20"/>
      <c r="C13" s="20"/>
      <c r="D13" s="111" t="s">
        <v>3</v>
      </c>
      <c r="E13" s="111"/>
      <c r="F13" s="20"/>
      <c r="G13" s="112">
        <v>0</v>
      </c>
      <c r="H13" s="113"/>
      <c r="I13" s="20"/>
      <c r="J13" s="114" t="s">
        <v>7</v>
      </c>
      <c r="K13" s="114"/>
      <c r="L13" s="20"/>
      <c r="M13" s="120">
        <v>0</v>
      </c>
      <c r="N13" s="121"/>
      <c r="O13" s="20"/>
      <c r="P13" s="108" t="s">
        <v>11</v>
      </c>
      <c r="Q13" s="108"/>
      <c r="R13" s="20"/>
      <c r="S13" s="116">
        <v>0</v>
      </c>
      <c r="T13" s="117"/>
      <c r="U13" s="26"/>
    </row>
    <row r="14" spans="2:22" ht="5.0999999999999996" customHeight="1" thickBot="1" x14ac:dyDescent="0.3">
      <c r="B14" s="20"/>
      <c r="C14" s="20"/>
      <c r="D14" s="20"/>
      <c r="E14" s="20"/>
      <c r="F14" s="20"/>
      <c r="G14" s="27"/>
      <c r="H14" s="27"/>
      <c r="I14" s="20"/>
      <c r="J14" s="20"/>
      <c r="K14" s="20"/>
      <c r="L14" s="20"/>
      <c r="M14" s="20"/>
      <c r="N14" s="20"/>
      <c r="O14" s="20"/>
      <c r="P14" s="28"/>
      <c r="Q14" s="28"/>
      <c r="R14" s="20"/>
      <c r="S14" s="29"/>
      <c r="T14" s="29"/>
    </row>
    <row r="15" spans="2:22" ht="15.75" thickBot="1" x14ac:dyDescent="0.3">
      <c r="B15" s="20"/>
      <c r="C15" s="20"/>
      <c r="D15" s="30"/>
      <c r="E15" s="20"/>
      <c r="F15" s="20"/>
      <c r="G15" s="20"/>
      <c r="H15" s="20"/>
      <c r="I15" s="20"/>
      <c r="J15" s="114" t="s">
        <v>8</v>
      </c>
      <c r="K15" s="114"/>
      <c r="L15" s="20"/>
      <c r="M15" s="122">
        <v>0</v>
      </c>
      <c r="N15" s="123"/>
      <c r="O15" s="20"/>
      <c r="P15" s="108" t="s">
        <v>8</v>
      </c>
      <c r="Q15" s="108"/>
      <c r="R15" s="20"/>
      <c r="S15" s="118">
        <v>0</v>
      </c>
      <c r="T15" s="119"/>
    </row>
    <row r="16" spans="2:22" ht="5.0999999999999996" customHeight="1" thickBot="1" x14ac:dyDescent="0.3">
      <c r="B16" s="20"/>
      <c r="C16" s="20"/>
      <c r="D16" s="30"/>
      <c r="E16" s="20"/>
      <c r="F16" s="20"/>
      <c r="G16" s="20"/>
      <c r="H16" s="20"/>
      <c r="I16" s="20"/>
      <c r="J16" s="20"/>
      <c r="K16" s="20"/>
      <c r="L16" s="20"/>
      <c r="M16" s="20"/>
      <c r="N16" s="20"/>
      <c r="O16" s="20"/>
      <c r="P16" s="28"/>
      <c r="Q16" s="28"/>
      <c r="R16" s="20"/>
      <c r="S16" s="29"/>
      <c r="T16" s="29"/>
    </row>
    <row r="17" spans="2:21" ht="15.75" thickBot="1" x14ac:dyDescent="0.3">
      <c r="B17" s="20"/>
      <c r="C17" s="20"/>
      <c r="D17" s="20"/>
      <c r="E17" s="20"/>
      <c r="F17" s="20"/>
      <c r="G17" s="20"/>
      <c r="H17" s="20"/>
      <c r="I17" s="20"/>
      <c r="J17" s="114" t="s">
        <v>78</v>
      </c>
      <c r="K17" s="114"/>
      <c r="L17" s="20"/>
      <c r="M17" s="124">
        <f>M15*(1-G30)</f>
        <v>0</v>
      </c>
      <c r="N17" s="125"/>
      <c r="O17" s="20"/>
      <c r="P17" s="108" t="s">
        <v>12</v>
      </c>
      <c r="Q17" s="108"/>
      <c r="R17" s="20"/>
      <c r="S17" s="116">
        <v>0</v>
      </c>
      <c r="T17" s="117"/>
      <c r="U17" s="26"/>
    </row>
    <row r="18" spans="2:21" ht="5.0999999999999996" customHeight="1" thickBot="1" x14ac:dyDescent="0.3">
      <c r="B18" s="20"/>
      <c r="C18" s="20"/>
      <c r="D18" s="20"/>
      <c r="E18" s="20"/>
      <c r="F18" s="20"/>
      <c r="G18" s="20"/>
      <c r="H18" s="20"/>
      <c r="I18" s="20"/>
      <c r="J18" s="20"/>
      <c r="K18" s="20"/>
      <c r="L18" s="20"/>
      <c r="M18" s="20"/>
      <c r="N18" s="20"/>
      <c r="O18" s="20"/>
      <c r="P18" s="28"/>
      <c r="Q18" s="28"/>
      <c r="R18" s="20"/>
      <c r="S18" s="31"/>
      <c r="T18" s="31"/>
      <c r="U18" s="26"/>
    </row>
    <row r="19" spans="2:21" ht="15.75" thickBot="1" x14ac:dyDescent="0.3">
      <c r="B19" s="20"/>
      <c r="C19" s="20"/>
      <c r="D19" s="20"/>
      <c r="E19" s="20"/>
      <c r="F19" s="20"/>
      <c r="G19" s="24"/>
      <c r="H19" s="20"/>
      <c r="I19" s="24"/>
      <c r="J19" s="20"/>
      <c r="K19" s="20"/>
      <c r="L19" s="20"/>
      <c r="M19" s="20"/>
      <c r="N19" s="20"/>
      <c r="O19" s="20"/>
      <c r="P19" s="108" t="s">
        <v>65</v>
      </c>
      <c r="Q19" s="108"/>
      <c r="R19" s="20"/>
      <c r="S19" s="126">
        <f>IFERROR(S17/(S13+S17)*P28+(S13/(S13+S17)*S15*(1-G30)),0)</f>
        <v>0</v>
      </c>
      <c r="T19" s="127"/>
    </row>
    <row r="20" spans="2:21" ht="15.75" thickBot="1" x14ac:dyDescent="0.3">
      <c r="B20" s="19">
        <v>3</v>
      </c>
      <c r="C20" s="20"/>
      <c r="D20" s="95" t="s">
        <v>13</v>
      </c>
      <c r="E20" s="95"/>
      <c r="F20" s="20"/>
      <c r="G20" s="128" t="s">
        <v>17</v>
      </c>
      <c r="H20" s="128"/>
      <c r="I20" s="20"/>
      <c r="J20" s="20"/>
      <c r="K20" s="20"/>
      <c r="L20" s="20"/>
      <c r="M20" s="20"/>
      <c r="N20" s="20"/>
      <c r="O20" s="20"/>
      <c r="P20" s="20"/>
      <c r="Q20" s="20"/>
      <c r="R20" s="20"/>
      <c r="S20" s="20"/>
    </row>
    <row r="21" spans="2:21" ht="5.0999999999999996" customHeight="1" thickBot="1" x14ac:dyDescent="0.3">
      <c r="B21" s="20"/>
      <c r="C21" s="20"/>
      <c r="D21" s="20"/>
      <c r="E21" s="20"/>
      <c r="F21" s="20"/>
      <c r="G21" s="20"/>
      <c r="H21" s="20"/>
      <c r="I21" s="20"/>
      <c r="J21" s="20"/>
      <c r="K21" s="20"/>
      <c r="L21" s="20"/>
      <c r="M21" s="20"/>
      <c r="N21" s="20"/>
      <c r="O21" s="20"/>
      <c r="P21" s="20"/>
      <c r="Q21" s="20"/>
      <c r="R21" s="20"/>
      <c r="S21" s="20"/>
      <c r="T21" s="20"/>
    </row>
    <row r="22" spans="2:21" ht="15.75" thickBot="1" x14ac:dyDescent="0.3">
      <c r="B22" s="20"/>
      <c r="C22" s="20"/>
      <c r="D22" s="95" t="s">
        <v>99</v>
      </c>
      <c r="E22" s="95"/>
      <c r="F22" s="20"/>
      <c r="G22" s="128">
        <v>0</v>
      </c>
      <c r="H22" s="128"/>
      <c r="I22" s="20"/>
      <c r="K22" s="20"/>
      <c r="L22" s="20"/>
      <c r="M22" s="24"/>
      <c r="N22" s="20"/>
      <c r="O22" s="20"/>
      <c r="P22" s="20"/>
      <c r="Q22" s="20"/>
      <c r="R22" s="20"/>
      <c r="S22" s="20"/>
      <c r="T22" s="20"/>
    </row>
    <row r="23" spans="2:21" ht="15.75" thickBot="1" x14ac:dyDescent="0.3">
      <c r="B23" s="20"/>
      <c r="C23" s="20"/>
      <c r="D23" s="20"/>
      <c r="E23" s="20"/>
      <c r="F23" s="20"/>
      <c r="G23" s="20"/>
      <c r="H23" s="20"/>
      <c r="I23" s="20"/>
      <c r="J23" s="20"/>
      <c r="K23" s="20"/>
      <c r="L23" s="20"/>
      <c r="M23" s="20"/>
      <c r="N23" s="20"/>
      <c r="O23" s="20"/>
      <c r="P23" s="20"/>
      <c r="Q23" s="24"/>
      <c r="R23" s="20"/>
      <c r="S23" s="20"/>
      <c r="T23" s="20"/>
    </row>
    <row r="24" spans="2:21" ht="15.75" thickBot="1" x14ac:dyDescent="0.3">
      <c r="B24" s="19">
        <v>4</v>
      </c>
      <c r="C24" s="20"/>
      <c r="D24" s="95" t="s">
        <v>14</v>
      </c>
      <c r="E24" s="95"/>
      <c r="F24" s="20"/>
      <c r="G24" s="96" t="s">
        <v>59</v>
      </c>
      <c r="H24" s="97"/>
      <c r="P24" s="20"/>
      <c r="Q24" s="20"/>
      <c r="R24" s="20"/>
      <c r="S24" s="20"/>
      <c r="T24" s="20"/>
    </row>
    <row r="25" spans="2:21" ht="5.0999999999999996" customHeight="1" x14ac:dyDescent="0.25">
      <c r="B25" s="20"/>
      <c r="C25" s="20"/>
      <c r="D25" s="20"/>
      <c r="E25" s="20"/>
      <c r="F25" s="20"/>
      <c r="P25" s="20"/>
      <c r="Q25" s="20"/>
      <c r="R25" s="20"/>
      <c r="S25" s="20"/>
      <c r="T25" s="20"/>
    </row>
    <row r="26" spans="2:21" x14ac:dyDescent="0.25">
      <c r="B26" s="20"/>
      <c r="C26" s="20"/>
      <c r="D26" s="20"/>
      <c r="E26" s="20"/>
      <c r="F26" s="20"/>
      <c r="G26" s="95" t="s">
        <v>58</v>
      </c>
      <c r="H26" s="95"/>
      <c r="I26" s="95" t="s">
        <v>59</v>
      </c>
      <c r="J26" s="95"/>
      <c r="K26" s="95" t="s">
        <v>60</v>
      </c>
      <c r="L26" s="95"/>
      <c r="M26" s="95"/>
      <c r="N26" s="95" t="s">
        <v>61</v>
      </c>
      <c r="O26" s="95"/>
      <c r="P26" s="20"/>
      <c r="Q26" s="20"/>
      <c r="R26" s="20"/>
      <c r="S26" s="20"/>
      <c r="T26" s="20"/>
    </row>
    <row r="27" spans="2:21" ht="5.0999999999999996" customHeight="1" thickBot="1" x14ac:dyDescent="0.3">
      <c r="G27" s="20"/>
      <c r="H27" s="20"/>
      <c r="I27" s="20"/>
      <c r="J27" s="20"/>
      <c r="K27" s="20"/>
      <c r="L27" s="20"/>
      <c r="M27" s="20"/>
      <c r="N27" s="20"/>
      <c r="O27" s="20"/>
    </row>
    <row r="28" spans="2:21" ht="15.75" thickBot="1" x14ac:dyDescent="0.3">
      <c r="G28" s="93">
        <f>Datos!E12/100</f>
        <v>1.8859999999999998E-2</v>
      </c>
      <c r="H28" s="93"/>
      <c r="I28" s="93">
        <f>Datos!I14/100</f>
        <v>2.086E-2</v>
      </c>
      <c r="J28" s="93"/>
      <c r="K28" s="93">
        <f>Datos!B39/100</f>
        <v>3.3489999999999999E-2</v>
      </c>
      <c r="L28" s="93"/>
      <c r="M28" s="93"/>
      <c r="N28" s="93">
        <v>3.2000000000000001E-2</v>
      </c>
      <c r="O28" s="93"/>
      <c r="P28" s="37">
        <f>IF(G24="Letras del tesoro",G28, IF(G24="Bonos del tesoro",I28, IF(G24="Obligaciones del estado",K28, IF(G24="Deposito bancario",N28))))</f>
        <v>2.086E-2</v>
      </c>
      <c r="S28" s="32"/>
    </row>
    <row r="29" spans="2:21" ht="15.75" thickBot="1" x14ac:dyDescent="0.3"/>
    <row r="30" spans="2:21" ht="15.75" thickBot="1" x14ac:dyDescent="0.3">
      <c r="B30" s="19">
        <v>5</v>
      </c>
      <c r="D30" s="19" t="s">
        <v>77</v>
      </c>
      <c r="G30" s="94">
        <v>0</v>
      </c>
      <c r="H30" s="94"/>
    </row>
    <row r="31" spans="2:21" ht="16.5" customHeight="1" thickBot="1" x14ac:dyDescent="0.3">
      <c r="D31" s="33"/>
      <c r="G31" s="33"/>
      <c r="P31" s="77" t="s">
        <v>69</v>
      </c>
      <c r="Q31" s="77"/>
      <c r="R31" s="77"/>
      <c r="S31" s="77"/>
      <c r="T31" s="77"/>
    </row>
    <row r="32" spans="2:21" ht="15.75" thickBot="1" x14ac:dyDescent="0.3">
      <c r="B32" s="19">
        <v>6</v>
      </c>
      <c r="D32" s="19" t="s">
        <v>16</v>
      </c>
      <c r="F32" s="34"/>
      <c r="G32" s="19" t="s">
        <v>15</v>
      </c>
      <c r="J32" s="84" t="s">
        <v>62</v>
      </c>
      <c r="K32" s="84"/>
      <c r="L32" s="84"/>
      <c r="M32" s="84"/>
      <c r="N32" s="85">
        <f>NPV(P28,G34:G83)+G33</f>
        <v>0</v>
      </c>
      <c r="O32" s="86"/>
      <c r="P32" s="81" t="str">
        <f>IF(N32 &gt; 0, "VIABLE", "NO VIABLE")</f>
        <v>NO VIABLE</v>
      </c>
      <c r="Q32" s="82"/>
      <c r="R32" s="82"/>
      <c r="S32" s="82"/>
      <c r="T32" s="83"/>
    </row>
    <row r="33" spans="4:20" ht="15.75" thickBot="1" x14ac:dyDescent="0.3">
      <c r="D33" s="35">
        <v>0</v>
      </c>
      <c r="G33" s="38">
        <f>IF(G7="OPCIÓN 1",-G13, IF(G7="OPCIÓN 2",-M13, IF(G7="OPCIÓN 3",-(S13+S17))))</f>
        <v>0</v>
      </c>
      <c r="J33" s="84" t="s">
        <v>63</v>
      </c>
      <c r="K33" s="84"/>
      <c r="L33" s="84"/>
      <c r="M33" s="84"/>
      <c r="N33" s="87">
        <f>NPV(M15,G34:G83)+G33</f>
        <v>0</v>
      </c>
      <c r="O33" s="88"/>
      <c r="P33" s="81" t="str">
        <f>IF(N33 &gt; 0, "VIABLE", "NO VIABLE")</f>
        <v>NO VIABLE</v>
      </c>
      <c r="Q33" s="82"/>
      <c r="R33" s="82"/>
      <c r="S33" s="82"/>
      <c r="T33" s="83"/>
    </row>
    <row r="34" spans="4:20" ht="15.75" thickBot="1" x14ac:dyDescent="0.3">
      <c r="D34" s="35">
        <v>1</v>
      </c>
      <c r="G34" s="38"/>
      <c r="J34" s="84" t="s">
        <v>64</v>
      </c>
      <c r="K34" s="84"/>
      <c r="L34" s="84"/>
      <c r="M34" s="84"/>
      <c r="N34" s="89">
        <f>NPV(S19,G34:G83)+G33</f>
        <v>0</v>
      </c>
      <c r="O34" s="90"/>
      <c r="P34" s="81" t="str">
        <f>IF(N34 &gt; 0, "VIABLE", "NO VIABLE")</f>
        <v>NO VIABLE</v>
      </c>
      <c r="Q34" s="82"/>
      <c r="R34" s="82"/>
      <c r="S34" s="82"/>
      <c r="T34" s="83"/>
    </row>
    <row r="35" spans="4:20" ht="15.75" thickBot="1" x14ac:dyDescent="0.3">
      <c r="D35" s="35">
        <v>2</v>
      </c>
      <c r="G35" s="38"/>
      <c r="Q35" s="36"/>
      <c r="R35" s="36"/>
      <c r="S35" s="36"/>
      <c r="T35" s="36"/>
    </row>
    <row r="36" spans="4:20" ht="15.75" thickBot="1" x14ac:dyDescent="0.3">
      <c r="D36" s="35">
        <v>3</v>
      </c>
      <c r="G36" s="38"/>
      <c r="J36" s="84" t="s">
        <v>66</v>
      </c>
      <c r="K36" s="84"/>
      <c r="L36" s="84"/>
      <c r="M36" s="84"/>
      <c r="N36" s="91" t="e">
        <f>IRR(G33:G83)</f>
        <v>#NUM!</v>
      </c>
      <c r="O36" s="92"/>
      <c r="P36" s="78" t="e">
        <f>IF(N36 &gt; P28, "El proyecto es un " &amp; TEXT(N36 - P28, "#,##")*100 &amp; "% más rentable", "El proyecto no es rentable")</f>
        <v>#NUM!</v>
      </c>
      <c r="Q36" s="79"/>
      <c r="R36" s="79"/>
      <c r="S36" s="79"/>
      <c r="T36" s="80"/>
    </row>
    <row r="37" spans="4:20" ht="15.75" thickBot="1" x14ac:dyDescent="0.3">
      <c r="D37" s="35">
        <v>4</v>
      </c>
      <c r="G37" s="38"/>
      <c r="J37" s="84" t="s">
        <v>67</v>
      </c>
      <c r="K37" s="84"/>
      <c r="L37" s="84"/>
      <c r="M37" s="84"/>
      <c r="N37" s="91" t="e">
        <f>IRR(G33:G83)</f>
        <v>#NUM!</v>
      </c>
      <c r="O37" s="92"/>
      <c r="P37" s="78" t="e">
        <f>IF(N37 &gt; P29, "El proyecto es un " &amp; TEXT(N37 - P28, "#,##")*100 &amp; "% más rentable", "El proyecto no es rentable")</f>
        <v>#NUM!</v>
      </c>
      <c r="Q37" s="79"/>
      <c r="R37" s="79"/>
      <c r="S37" s="79"/>
      <c r="T37" s="80"/>
    </row>
    <row r="38" spans="4:20" ht="15.75" thickBot="1" x14ac:dyDescent="0.3">
      <c r="D38" s="35">
        <v>5</v>
      </c>
      <c r="G38" s="38"/>
      <c r="J38" s="84" t="s">
        <v>68</v>
      </c>
      <c r="K38" s="84"/>
      <c r="L38" s="84"/>
      <c r="M38" s="84"/>
      <c r="N38" s="91" t="e">
        <f>IRR(G33:G83)</f>
        <v>#NUM!</v>
      </c>
      <c r="O38" s="92"/>
      <c r="P38" s="78" t="e">
        <f>IF(N38 &gt; P30, "El proyecto es un " &amp; TEXT(N38 - P28, "#,##")*100 &amp; "% más rentable", "El proyecto no es rentable")</f>
        <v>#NUM!</v>
      </c>
      <c r="Q38" s="79"/>
      <c r="R38" s="79"/>
      <c r="S38" s="79"/>
      <c r="T38" s="80"/>
    </row>
    <row r="39" spans="4:20" x14ac:dyDescent="0.25">
      <c r="D39" s="35">
        <v>6</v>
      </c>
      <c r="G39" s="38"/>
    </row>
    <row r="40" spans="4:20" x14ac:dyDescent="0.25">
      <c r="D40" s="35">
        <v>7</v>
      </c>
      <c r="G40" s="38"/>
    </row>
    <row r="41" spans="4:20" x14ac:dyDescent="0.25">
      <c r="D41" s="35">
        <v>8</v>
      </c>
      <c r="G41" s="38"/>
      <c r="N41" s="32"/>
    </row>
    <row r="42" spans="4:20" x14ac:dyDescent="0.25">
      <c r="D42" s="35">
        <v>9</v>
      </c>
      <c r="G42" s="38"/>
    </row>
    <row r="43" spans="4:20" x14ac:dyDescent="0.25">
      <c r="D43" s="35">
        <v>10</v>
      </c>
      <c r="G43" s="38"/>
    </row>
    <row r="44" spans="4:20" x14ac:dyDescent="0.25">
      <c r="D44" s="35">
        <v>11</v>
      </c>
      <c r="G44" s="38"/>
    </row>
    <row r="45" spans="4:20" x14ac:dyDescent="0.25">
      <c r="D45" s="35">
        <v>12</v>
      </c>
      <c r="G45" s="38"/>
    </row>
    <row r="46" spans="4:20" x14ac:dyDescent="0.25">
      <c r="D46" s="35">
        <v>13</v>
      </c>
      <c r="G46" s="38"/>
    </row>
    <row r="47" spans="4:20" x14ac:dyDescent="0.25">
      <c r="D47" s="35">
        <v>14</v>
      </c>
      <c r="G47" s="38"/>
    </row>
    <row r="48" spans="4:20" x14ac:dyDescent="0.25">
      <c r="D48" s="35">
        <v>15</v>
      </c>
      <c r="G48" s="38"/>
    </row>
    <row r="49" spans="4:7" x14ac:dyDescent="0.25">
      <c r="D49" s="35">
        <v>16</v>
      </c>
      <c r="G49" s="38"/>
    </row>
    <row r="50" spans="4:7" x14ac:dyDescent="0.25">
      <c r="D50" s="35">
        <v>17</v>
      </c>
      <c r="G50" s="38"/>
    </row>
    <row r="51" spans="4:7" x14ac:dyDescent="0.25">
      <c r="D51" s="35">
        <v>18</v>
      </c>
      <c r="G51" s="38"/>
    </row>
    <row r="52" spans="4:7" x14ac:dyDescent="0.25">
      <c r="D52" s="35">
        <v>19</v>
      </c>
      <c r="G52" s="38"/>
    </row>
    <row r="53" spans="4:7" x14ac:dyDescent="0.25">
      <c r="D53" s="35">
        <v>20</v>
      </c>
      <c r="G53" s="38"/>
    </row>
    <row r="54" spans="4:7" x14ac:dyDescent="0.25">
      <c r="D54" s="35">
        <v>21</v>
      </c>
      <c r="G54" s="38"/>
    </row>
    <row r="55" spans="4:7" x14ac:dyDescent="0.25">
      <c r="D55" s="35">
        <v>22</v>
      </c>
      <c r="G55" s="38"/>
    </row>
    <row r="56" spans="4:7" x14ac:dyDescent="0.25">
      <c r="D56" s="35">
        <v>23</v>
      </c>
      <c r="G56" s="38"/>
    </row>
    <row r="57" spans="4:7" x14ac:dyDescent="0.25">
      <c r="D57" s="35">
        <v>24</v>
      </c>
      <c r="G57" s="38"/>
    </row>
    <row r="58" spans="4:7" x14ac:dyDescent="0.25">
      <c r="D58" s="35">
        <v>25</v>
      </c>
      <c r="G58" s="38"/>
    </row>
    <row r="59" spans="4:7" x14ac:dyDescent="0.25">
      <c r="D59" s="35">
        <v>26</v>
      </c>
      <c r="G59" s="38"/>
    </row>
    <row r="60" spans="4:7" x14ac:dyDescent="0.25">
      <c r="D60" s="35">
        <v>27</v>
      </c>
      <c r="G60" s="38"/>
    </row>
    <row r="61" spans="4:7" x14ac:dyDescent="0.25">
      <c r="D61" s="35">
        <v>28</v>
      </c>
      <c r="G61" s="38"/>
    </row>
    <row r="62" spans="4:7" x14ac:dyDescent="0.25">
      <c r="D62" s="35">
        <v>29</v>
      </c>
      <c r="G62" s="38"/>
    </row>
    <row r="63" spans="4:7" x14ac:dyDescent="0.25">
      <c r="D63" s="35">
        <v>30</v>
      </c>
      <c r="G63" s="38"/>
    </row>
    <row r="64" spans="4:7" x14ac:dyDescent="0.25">
      <c r="D64" s="35">
        <v>31</v>
      </c>
      <c r="G64" s="38"/>
    </row>
    <row r="65" spans="4:7" x14ac:dyDescent="0.25">
      <c r="D65" s="35">
        <v>32</v>
      </c>
      <c r="G65" s="38"/>
    </row>
    <row r="66" spans="4:7" x14ac:dyDescent="0.25">
      <c r="D66" s="35">
        <v>33</v>
      </c>
      <c r="G66" s="38"/>
    </row>
    <row r="67" spans="4:7" x14ac:dyDescent="0.25">
      <c r="D67" s="35">
        <v>34</v>
      </c>
      <c r="G67" s="38"/>
    </row>
    <row r="68" spans="4:7" x14ac:dyDescent="0.25">
      <c r="D68" s="35">
        <v>35</v>
      </c>
      <c r="G68" s="38"/>
    </row>
    <row r="69" spans="4:7" x14ac:dyDescent="0.25">
      <c r="D69" s="35">
        <v>36</v>
      </c>
      <c r="G69" s="38"/>
    </row>
    <row r="70" spans="4:7" x14ac:dyDescent="0.25">
      <c r="D70" s="35">
        <v>37</v>
      </c>
      <c r="G70" s="38"/>
    </row>
    <row r="71" spans="4:7" x14ac:dyDescent="0.25">
      <c r="D71" s="35">
        <v>38</v>
      </c>
      <c r="G71" s="38"/>
    </row>
    <row r="72" spans="4:7" x14ac:dyDescent="0.25">
      <c r="D72" s="35">
        <v>39</v>
      </c>
      <c r="G72" s="38"/>
    </row>
    <row r="73" spans="4:7" x14ac:dyDescent="0.25">
      <c r="D73" s="35">
        <v>40</v>
      </c>
      <c r="G73" s="38"/>
    </row>
    <row r="74" spans="4:7" x14ac:dyDescent="0.25">
      <c r="D74" s="35">
        <v>41</v>
      </c>
      <c r="G74" s="38"/>
    </row>
    <row r="75" spans="4:7" x14ac:dyDescent="0.25">
      <c r="D75" s="35">
        <v>42</v>
      </c>
      <c r="G75" s="38"/>
    </row>
    <row r="76" spans="4:7" x14ac:dyDescent="0.25">
      <c r="D76" s="35">
        <v>43</v>
      </c>
      <c r="G76" s="38"/>
    </row>
    <row r="77" spans="4:7" x14ac:dyDescent="0.25">
      <c r="D77" s="35">
        <v>44</v>
      </c>
      <c r="G77" s="38"/>
    </row>
    <row r="78" spans="4:7" x14ac:dyDescent="0.25">
      <c r="D78" s="35">
        <v>45</v>
      </c>
      <c r="G78" s="38"/>
    </row>
    <row r="79" spans="4:7" x14ac:dyDescent="0.25">
      <c r="D79" s="35">
        <v>46</v>
      </c>
      <c r="G79" s="38"/>
    </row>
    <row r="80" spans="4:7" x14ac:dyDescent="0.25">
      <c r="D80" s="35">
        <v>47</v>
      </c>
      <c r="G80" s="38"/>
    </row>
    <row r="81" spans="4:7" x14ac:dyDescent="0.25">
      <c r="D81" s="35">
        <v>48</v>
      </c>
      <c r="G81" s="38"/>
    </row>
    <row r="82" spans="4:7" x14ac:dyDescent="0.25">
      <c r="D82" s="35">
        <v>49</v>
      </c>
      <c r="G82" s="38"/>
    </row>
    <row r="83" spans="4:7" x14ac:dyDescent="0.25">
      <c r="D83" s="35">
        <v>50</v>
      </c>
      <c r="G83" s="38"/>
    </row>
    <row r="84" spans="4:7" x14ac:dyDescent="0.25">
      <c r="D84" s="20"/>
      <c r="G84" s="20"/>
    </row>
    <row r="85" spans="4:7" x14ac:dyDescent="0.25">
      <c r="D85" s="20"/>
      <c r="G85" s="20"/>
    </row>
    <row r="86" spans="4:7" x14ac:dyDescent="0.25">
      <c r="D86" s="20"/>
      <c r="G86" s="20"/>
    </row>
    <row r="87" spans="4:7" x14ac:dyDescent="0.25">
      <c r="D87" s="20"/>
      <c r="G87" s="20"/>
    </row>
    <row r="88" spans="4:7" x14ac:dyDescent="0.25">
      <c r="D88" s="20"/>
      <c r="G88" s="20"/>
    </row>
    <row r="89" spans="4:7" x14ac:dyDescent="0.25">
      <c r="D89" s="20"/>
      <c r="G89" s="20"/>
    </row>
    <row r="90" spans="4:7" x14ac:dyDescent="0.25">
      <c r="D90" s="20"/>
      <c r="G90" s="20"/>
    </row>
    <row r="91" spans="4:7" x14ac:dyDescent="0.25">
      <c r="D91" s="20"/>
      <c r="G91" s="20"/>
    </row>
    <row r="92" spans="4:7" x14ac:dyDescent="0.25">
      <c r="D92" s="20"/>
      <c r="G92" s="20"/>
    </row>
    <row r="93" spans="4:7" x14ac:dyDescent="0.25">
      <c r="D93" s="20"/>
      <c r="G93" s="20"/>
    </row>
    <row r="94" spans="4:7" x14ac:dyDescent="0.25">
      <c r="D94" s="20"/>
      <c r="G94" s="20"/>
    </row>
    <row r="95" spans="4:7" x14ac:dyDescent="0.25">
      <c r="D95" s="20"/>
      <c r="G95" s="20"/>
    </row>
    <row r="96" spans="4:7" x14ac:dyDescent="0.25">
      <c r="D96" s="20"/>
      <c r="G96" s="20"/>
    </row>
    <row r="97" spans="4:7" x14ac:dyDescent="0.25">
      <c r="D97" s="20"/>
      <c r="G97" s="20"/>
    </row>
    <row r="98" spans="4:7" x14ac:dyDescent="0.25">
      <c r="D98" s="20"/>
      <c r="G98" s="20"/>
    </row>
    <row r="99" spans="4:7" x14ac:dyDescent="0.25">
      <c r="D99" s="20"/>
      <c r="G99" s="20"/>
    </row>
    <row r="100" spans="4:7" x14ac:dyDescent="0.25">
      <c r="D100" s="20"/>
      <c r="G100" s="20"/>
    </row>
    <row r="101" spans="4:7" x14ac:dyDescent="0.25">
      <c r="D101" s="20"/>
      <c r="G101" s="20"/>
    </row>
    <row r="102" spans="4:7" x14ac:dyDescent="0.25">
      <c r="D102" s="20"/>
      <c r="G102" s="20"/>
    </row>
  </sheetData>
  <sheetProtection algorithmName="SHA-512" hashValue="bx3iMMjUqERCf3scNOgterc5reNRG4chFf6PxazxVAxHEbSCUmfY4gVbdlB5aTJIv3QZpf9QkEFcMyIGvKvuPg==" saltValue="Pv99WY1EkIS6+hDabjDz3g==" spinCount="100000" sheet="1" objects="1" scenarios="1"/>
  <mergeCells count="62">
    <mergeCell ref="D22:E22"/>
    <mergeCell ref="G20:H20"/>
    <mergeCell ref="G22:H22"/>
    <mergeCell ref="D24:E24"/>
    <mergeCell ref="I26:J26"/>
    <mergeCell ref="P17:Q17"/>
    <mergeCell ref="S13:T13"/>
    <mergeCell ref="S15:T15"/>
    <mergeCell ref="S17:T17"/>
    <mergeCell ref="D20:E20"/>
    <mergeCell ref="J15:K15"/>
    <mergeCell ref="M13:N13"/>
    <mergeCell ref="M15:N15"/>
    <mergeCell ref="J17:K17"/>
    <mergeCell ref="M17:N17"/>
    <mergeCell ref="P19:Q19"/>
    <mergeCell ref="S19:T19"/>
    <mergeCell ref="P9:T9"/>
    <mergeCell ref="P11:T11"/>
    <mergeCell ref="P13:Q13"/>
    <mergeCell ref="P15:Q15"/>
    <mergeCell ref="D11:H11"/>
    <mergeCell ref="D13:E13"/>
    <mergeCell ref="G13:H13"/>
    <mergeCell ref="D9:H9"/>
    <mergeCell ref="J9:N9"/>
    <mergeCell ref="J11:N11"/>
    <mergeCell ref="J13:K13"/>
    <mergeCell ref="D5:E5"/>
    <mergeCell ref="G5:I5"/>
    <mergeCell ref="D7:E7"/>
    <mergeCell ref="G7:K7"/>
    <mergeCell ref="D2:T3"/>
    <mergeCell ref="P5:T6"/>
    <mergeCell ref="N28:O28"/>
    <mergeCell ref="G30:H30"/>
    <mergeCell ref="G26:H26"/>
    <mergeCell ref="G24:H24"/>
    <mergeCell ref="G28:H28"/>
    <mergeCell ref="I28:J28"/>
    <mergeCell ref="K28:M28"/>
    <mergeCell ref="K26:M26"/>
    <mergeCell ref="N26:O26"/>
    <mergeCell ref="J37:M37"/>
    <mergeCell ref="J38:M38"/>
    <mergeCell ref="N36:O36"/>
    <mergeCell ref="N37:O37"/>
    <mergeCell ref="N38:O38"/>
    <mergeCell ref="J36:M36"/>
    <mergeCell ref="J32:M32"/>
    <mergeCell ref="N32:O32"/>
    <mergeCell ref="J33:M33"/>
    <mergeCell ref="N33:O33"/>
    <mergeCell ref="P34:T34"/>
    <mergeCell ref="J34:M34"/>
    <mergeCell ref="N34:O34"/>
    <mergeCell ref="P31:T31"/>
    <mergeCell ref="P36:T36"/>
    <mergeCell ref="P37:T37"/>
    <mergeCell ref="P38:T38"/>
    <mergeCell ref="P32:T32"/>
    <mergeCell ref="P33:T33"/>
  </mergeCells>
  <conditionalFormatting sqref="D9:H9 D11:H11 D13:E13 G13:H13 J32:O32 J36:O36">
    <cfRule type="expression" dxfId="14" priority="1">
      <formula>AND($G$7&lt;&gt;"OPCIÓN 1")</formula>
    </cfRule>
  </conditionalFormatting>
  <conditionalFormatting sqref="G28:H28">
    <cfRule type="expression" dxfId="13" priority="16">
      <formula>G$24&lt;&gt;"Letras del tesoro"</formula>
    </cfRule>
  </conditionalFormatting>
  <conditionalFormatting sqref="I28:J28">
    <cfRule type="expression" dxfId="12" priority="15">
      <formula>G$24&lt;&gt;"Bonos del tesoro"</formula>
    </cfRule>
  </conditionalFormatting>
  <conditionalFormatting sqref="J17:K17 M17:N17">
    <cfRule type="expression" dxfId="11" priority="6">
      <formula>AND($G$7&lt;&gt;"OPCIÓN 2")</formula>
    </cfRule>
  </conditionalFormatting>
  <conditionalFormatting sqref="J9:N9 J11:N11 J13:K13 M13:N13 J15:K15 M15:N15 J33:O33 J37:O37">
    <cfRule type="expression" dxfId="10" priority="8">
      <formula>AND($G$7&lt;&gt;"OPCIÓN 2")</formula>
    </cfRule>
  </conditionalFormatting>
  <conditionalFormatting sqref="K28:M28">
    <cfRule type="expression" dxfId="9" priority="14">
      <formula>G$24&lt;&gt;"Obligaciones del estado"</formula>
    </cfRule>
  </conditionalFormatting>
  <conditionalFormatting sqref="N28:O28">
    <cfRule type="expression" dxfId="8" priority="13">
      <formula>G$24&lt;&gt;"Deposito bancario"</formula>
    </cfRule>
  </conditionalFormatting>
  <conditionalFormatting sqref="N32:O34">
    <cfRule type="cellIs" dxfId="7" priority="12" operator="lessThan">
      <formula>0</formula>
    </cfRule>
    <cfRule type="cellIs" dxfId="6" priority="10" operator="greaterThan">
      <formula>0</formula>
    </cfRule>
  </conditionalFormatting>
  <conditionalFormatting sqref="N36:O38">
    <cfRule type="cellIs" dxfId="5" priority="11" operator="lessThan">
      <formula>$P$28</formula>
    </cfRule>
    <cfRule type="cellIs" dxfId="0" priority="9" operator="greaterThan">
      <formula>$P$28</formula>
    </cfRule>
  </conditionalFormatting>
  <conditionalFormatting sqref="P9:T9 P11:T11 P13:Q13 S13:T13 P15:Q15 S15:T15 P17:Q17 S17:T17 P19:Q19 S19:T19 J34:O34 J38:O38">
    <cfRule type="expression" dxfId="4" priority="7">
      <formula>AND($G$7&lt;&gt;"OPCIÓN 3")</formula>
    </cfRule>
  </conditionalFormatting>
  <conditionalFormatting sqref="P32:T32 P36:T36">
    <cfRule type="expression" dxfId="3" priority="5">
      <formula>AND($G$7&lt;&gt;"OPCIÓN 1")</formula>
    </cfRule>
  </conditionalFormatting>
  <conditionalFormatting sqref="P33:T33 P37:T37">
    <cfRule type="expression" dxfId="2" priority="4">
      <formula>AND($G$7&lt;&gt;"OPCIÓN 2")</formula>
    </cfRule>
  </conditionalFormatting>
  <conditionalFormatting sqref="P34:T34 P38:T38">
    <cfRule type="expression" dxfId="1" priority="2">
      <formula>AND($G$7&lt;&gt;"OPCIÓN 3")</formula>
    </cfRule>
  </conditionalFormatting>
  <dataValidations count="2">
    <dataValidation type="list" allowBlank="1" showInputMessage="1" showErrorMessage="1" prompt="Selecciona entre las 3 opciones para la inversión inicial" sqref="G7:K7" xr:uid="{00000000-0002-0000-0100-000000000000}">
      <formula1>"OPCIÓN 1,OPCIÓN 2,OPCIÓN 3"</formula1>
    </dataValidation>
    <dataValidation type="list" allowBlank="1" showInputMessage="1" showErrorMessage="1" prompt="Selecciona una opción" sqref="G24:H24" xr:uid="{00000000-0002-0000-0100-000001000000}">
      <formula1>"Letras del tesoro,Bonos del tesoro,Obligaciones del estado,Deposito bancario"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J49"/>
  <sheetViews>
    <sheetView workbookViewId="0">
      <selection activeCell="A9" sqref="A9"/>
    </sheetView>
  </sheetViews>
  <sheetFormatPr baseColWidth="10" defaultRowHeight="15" x14ac:dyDescent="0.25"/>
  <cols>
    <col min="1" max="1" width="30.28515625" bestFit="1" customWidth="1"/>
    <col min="2" max="3" width="10.7109375" bestFit="1" customWidth="1"/>
    <col min="4" max="4" width="10.7109375" customWidth="1"/>
    <col min="5" max="5" width="10.7109375" bestFit="1" customWidth="1"/>
    <col min="6" max="6" width="19" customWidth="1"/>
    <col min="7" max="7" width="3.140625" customWidth="1"/>
    <col min="8" max="8" width="30.28515625" bestFit="1" customWidth="1"/>
    <col min="9" max="10" width="10.7109375" bestFit="1" customWidth="1"/>
  </cols>
  <sheetData>
    <row r="1" spans="1:10" x14ac:dyDescent="0.25">
      <c r="A1" t="s">
        <v>44</v>
      </c>
      <c r="H1" t="s">
        <v>50</v>
      </c>
    </row>
    <row r="2" spans="1:10" x14ac:dyDescent="0.25">
      <c r="A2" t="s">
        <v>18</v>
      </c>
      <c r="B2" t="s">
        <v>19</v>
      </c>
      <c r="C2" t="s">
        <v>20</v>
      </c>
      <c r="D2" t="s">
        <v>21</v>
      </c>
      <c r="E2" t="s">
        <v>22</v>
      </c>
      <c r="H2" t="s">
        <v>18</v>
      </c>
      <c r="I2" t="s">
        <v>45</v>
      </c>
      <c r="J2" t="s">
        <v>46</v>
      </c>
    </row>
    <row r="3" spans="1:10" x14ac:dyDescent="0.25">
      <c r="A3" t="s">
        <v>23</v>
      </c>
      <c r="B3" s="1">
        <v>45790</v>
      </c>
      <c r="C3" s="1">
        <v>45783</v>
      </c>
      <c r="D3" s="1">
        <v>45790</v>
      </c>
      <c r="E3" s="1">
        <v>45783</v>
      </c>
      <c r="F3" s="1"/>
      <c r="G3" s="1"/>
      <c r="H3" t="s">
        <v>47</v>
      </c>
      <c r="I3" t="s">
        <v>109</v>
      </c>
      <c r="J3" t="s">
        <v>110</v>
      </c>
    </row>
    <row r="4" spans="1:10" x14ac:dyDescent="0.25">
      <c r="A4" t="s">
        <v>24</v>
      </c>
      <c r="B4" s="1">
        <v>45877</v>
      </c>
      <c r="C4" s="1">
        <v>45968</v>
      </c>
      <c r="D4" s="1">
        <v>46059</v>
      </c>
      <c r="E4" s="1">
        <v>46150</v>
      </c>
      <c r="F4" s="1"/>
      <c r="G4" s="1"/>
      <c r="H4" t="s">
        <v>23</v>
      </c>
      <c r="I4" s="1">
        <v>45785</v>
      </c>
      <c r="J4" s="1">
        <v>45785</v>
      </c>
    </row>
    <row r="5" spans="1:10" x14ac:dyDescent="0.25">
      <c r="A5" t="s">
        <v>25</v>
      </c>
      <c r="B5" s="1">
        <v>45793</v>
      </c>
      <c r="C5" s="1">
        <v>45786</v>
      </c>
      <c r="D5" s="1">
        <v>45793</v>
      </c>
      <c r="E5" s="1">
        <v>45786</v>
      </c>
      <c r="F5" s="1"/>
      <c r="G5" s="1"/>
      <c r="H5" t="s">
        <v>24</v>
      </c>
      <c r="I5" s="1">
        <v>46904</v>
      </c>
      <c r="J5" s="1">
        <v>47514</v>
      </c>
    </row>
    <row r="6" spans="1:10" x14ac:dyDescent="0.25">
      <c r="A6" t="s">
        <v>26</v>
      </c>
      <c r="B6" s="2">
        <v>2589.14</v>
      </c>
      <c r="C6" s="2">
        <v>4101.5600000000004</v>
      </c>
      <c r="D6" s="2">
        <v>3160.28</v>
      </c>
      <c r="E6" s="2">
        <v>6233.53</v>
      </c>
      <c r="F6" s="2"/>
      <c r="G6" s="2"/>
      <c r="H6" t="s">
        <v>25</v>
      </c>
      <c r="I6" s="1">
        <v>45790</v>
      </c>
      <c r="J6" s="1">
        <v>45790</v>
      </c>
    </row>
    <row r="7" spans="1:10" x14ac:dyDescent="0.25">
      <c r="A7" t="s">
        <v>27</v>
      </c>
      <c r="B7" s="2">
        <v>1028.78</v>
      </c>
      <c r="C7" s="2">
        <v>1692.28</v>
      </c>
      <c r="D7" s="2">
        <v>1710.27</v>
      </c>
      <c r="E7" s="2">
        <v>4075.29</v>
      </c>
      <c r="F7" s="2"/>
      <c r="G7" s="2"/>
      <c r="H7" t="s">
        <v>26</v>
      </c>
      <c r="I7" s="2">
        <v>3922.1</v>
      </c>
      <c r="J7" s="2">
        <v>4047.56</v>
      </c>
    </row>
    <row r="8" spans="1:10" x14ac:dyDescent="0.25">
      <c r="A8" t="s">
        <v>28</v>
      </c>
      <c r="B8">
        <v>0</v>
      </c>
      <c r="C8">
        <v>125.02</v>
      </c>
      <c r="D8">
        <v>205.75</v>
      </c>
      <c r="E8">
        <v>635.16</v>
      </c>
      <c r="H8" t="s">
        <v>27</v>
      </c>
      <c r="I8" s="2">
        <v>2257.0300000000002</v>
      </c>
      <c r="J8" s="2">
        <v>2277.27</v>
      </c>
    </row>
    <row r="9" spans="1:10" x14ac:dyDescent="0.25">
      <c r="A9" t="s">
        <v>29</v>
      </c>
      <c r="B9">
        <v>99.537999999999997</v>
      </c>
      <c r="C9">
        <v>99.022000000000006</v>
      </c>
      <c r="D9">
        <v>98.534999999999997</v>
      </c>
      <c r="E9">
        <v>98.114999999999995</v>
      </c>
      <c r="H9" t="s">
        <v>28</v>
      </c>
      <c r="I9">
        <v>0</v>
      </c>
      <c r="J9">
        <v>0</v>
      </c>
    </row>
    <row r="10" spans="1:10" x14ac:dyDescent="0.25">
      <c r="A10" t="s">
        <v>30</v>
      </c>
      <c r="B10">
        <v>1.9890000000000001</v>
      </c>
      <c r="C10">
        <v>1.954</v>
      </c>
      <c r="D10">
        <v>2.0129999999999999</v>
      </c>
      <c r="E10">
        <v>1.9</v>
      </c>
      <c r="H10" t="s">
        <v>29</v>
      </c>
      <c r="I10">
        <v>100.9</v>
      </c>
      <c r="J10">
        <v>101.41</v>
      </c>
    </row>
    <row r="11" spans="1:10" x14ac:dyDescent="0.25">
      <c r="A11" t="s">
        <v>31</v>
      </c>
      <c r="B11">
        <v>99.540999999999997</v>
      </c>
      <c r="C11">
        <v>99.031000000000006</v>
      </c>
      <c r="D11">
        <v>98.543999999999997</v>
      </c>
      <c r="E11">
        <v>98.129000000000005</v>
      </c>
      <c r="H11" t="s">
        <v>30</v>
      </c>
      <c r="I11">
        <v>2.093</v>
      </c>
      <c r="J11">
        <v>2.38</v>
      </c>
    </row>
    <row r="12" spans="1:10" x14ac:dyDescent="0.25">
      <c r="A12" t="s">
        <v>32</v>
      </c>
      <c r="B12">
        <v>1.976</v>
      </c>
      <c r="C12">
        <v>1.9370000000000001</v>
      </c>
      <c r="D12">
        <v>2</v>
      </c>
      <c r="E12" s="3">
        <v>1.8859999999999999</v>
      </c>
      <c r="F12" s="3"/>
      <c r="G12" s="3"/>
      <c r="H12" t="s">
        <v>48</v>
      </c>
      <c r="I12">
        <v>100.919</v>
      </c>
      <c r="J12">
        <v>101.43</v>
      </c>
    </row>
    <row r="13" spans="1:10" x14ac:dyDescent="0.25">
      <c r="A13" t="s">
        <v>33</v>
      </c>
      <c r="B13">
        <v>15</v>
      </c>
      <c r="C13">
        <v>50</v>
      </c>
      <c r="D13">
        <v>100</v>
      </c>
      <c r="E13">
        <v>425.47</v>
      </c>
      <c r="H13" t="s">
        <v>49</v>
      </c>
      <c r="I13">
        <v>101.699</v>
      </c>
      <c r="J13">
        <v>102.18</v>
      </c>
    </row>
    <row r="14" spans="1:10" x14ac:dyDescent="0.25">
      <c r="A14" t="s">
        <v>34</v>
      </c>
      <c r="B14">
        <v>99.537999999999997</v>
      </c>
      <c r="C14">
        <v>99.021000000000001</v>
      </c>
      <c r="D14">
        <v>98.533000000000001</v>
      </c>
      <c r="E14">
        <v>98.114999999999995</v>
      </c>
      <c r="H14" t="s">
        <v>32</v>
      </c>
      <c r="I14">
        <v>2.0859999999999999</v>
      </c>
      <c r="J14">
        <v>2.375</v>
      </c>
    </row>
    <row r="15" spans="1:10" x14ac:dyDescent="0.25">
      <c r="A15" t="s">
        <v>35</v>
      </c>
      <c r="B15">
        <v>50</v>
      </c>
      <c r="C15">
        <v>150</v>
      </c>
      <c r="D15">
        <v>160</v>
      </c>
      <c r="E15">
        <v>200</v>
      </c>
      <c r="H15" t="s">
        <v>33</v>
      </c>
      <c r="I15" s="2">
        <v>215.01</v>
      </c>
      <c r="J15">
        <v>320</v>
      </c>
    </row>
    <row r="16" spans="1:10" x14ac:dyDescent="0.25">
      <c r="A16" t="s">
        <v>36</v>
      </c>
      <c r="B16">
        <v>624.86099999999999</v>
      </c>
      <c r="C16" t="s">
        <v>104</v>
      </c>
      <c r="D16">
        <v>68.823999999999998</v>
      </c>
      <c r="E16" t="s">
        <v>105</v>
      </c>
      <c r="H16" t="s">
        <v>34</v>
      </c>
      <c r="I16">
        <v>100.89</v>
      </c>
      <c r="J16">
        <v>101.4</v>
      </c>
    </row>
    <row r="17" spans="1:10" x14ac:dyDescent="0.25">
      <c r="A17" t="s">
        <v>37</v>
      </c>
      <c r="B17" s="2">
        <v>2577.0300000000002</v>
      </c>
      <c r="C17" s="2">
        <v>4060.91</v>
      </c>
      <c r="D17" s="2">
        <v>3113.72</v>
      </c>
      <c r="E17" s="2">
        <v>6115.59</v>
      </c>
      <c r="F17" s="2"/>
      <c r="G17" s="2"/>
      <c r="H17" t="s">
        <v>35</v>
      </c>
      <c r="I17">
        <v>325</v>
      </c>
      <c r="J17" s="2">
        <v>225</v>
      </c>
    </row>
    <row r="18" spans="1:10" x14ac:dyDescent="0.25">
      <c r="A18" t="s">
        <v>38</v>
      </c>
      <c r="B18" s="2">
        <v>1024.05</v>
      </c>
      <c r="C18" s="2">
        <v>1675.83</v>
      </c>
      <c r="D18" s="2">
        <v>1685.3</v>
      </c>
      <c r="E18" s="2">
        <v>3998.78</v>
      </c>
      <c r="F18" s="2"/>
      <c r="G18" s="2"/>
      <c r="H18" t="s">
        <v>36</v>
      </c>
      <c r="I18" t="s">
        <v>111</v>
      </c>
      <c r="J18" t="s">
        <v>112</v>
      </c>
    </row>
    <row r="19" spans="1:10" x14ac:dyDescent="0.25">
      <c r="A19" t="s">
        <v>39</v>
      </c>
      <c r="B19">
        <v>0</v>
      </c>
      <c r="C19">
        <v>123.8</v>
      </c>
      <c r="D19">
        <v>202.74</v>
      </c>
      <c r="E19">
        <v>623.17999999999995</v>
      </c>
      <c r="H19" t="s">
        <v>37</v>
      </c>
      <c r="I19" s="2">
        <v>3987.35</v>
      </c>
      <c r="J19" s="2">
        <v>4133.84</v>
      </c>
    </row>
    <row r="20" spans="1:10" x14ac:dyDescent="0.25">
      <c r="A20" t="s">
        <v>40</v>
      </c>
      <c r="B20" t="s">
        <v>41</v>
      </c>
      <c r="C20" t="s">
        <v>41</v>
      </c>
      <c r="D20" t="s">
        <v>41</v>
      </c>
      <c r="E20" t="s">
        <v>41</v>
      </c>
      <c r="H20" t="s">
        <v>38</v>
      </c>
      <c r="I20" s="2">
        <v>2295.27</v>
      </c>
      <c r="J20" s="2">
        <v>2326.77</v>
      </c>
    </row>
    <row r="21" spans="1:10" x14ac:dyDescent="0.25">
      <c r="A21" t="s">
        <v>42</v>
      </c>
      <c r="B21">
        <v>2.52</v>
      </c>
      <c r="C21">
        <v>2.42</v>
      </c>
      <c r="D21">
        <v>1.85</v>
      </c>
      <c r="E21">
        <v>1.53</v>
      </c>
      <c r="H21" t="s">
        <v>39</v>
      </c>
      <c r="I21">
        <v>0</v>
      </c>
      <c r="J21">
        <v>0</v>
      </c>
    </row>
    <row r="22" spans="1:10" x14ac:dyDescent="0.25">
      <c r="A22" t="s">
        <v>43</v>
      </c>
      <c r="B22">
        <v>2.1190000000000002</v>
      </c>
      <c r="C22">
        <v>2.1190000000000002</v>
      </c>
      <c r="D22">
        <v>1.927</v>
      </c>
      <c r="E22">
        <v>2.0230000000000001</v>
      </c>
      <c r="H22" t="s">
        <v>40</v>
      </c>
      <c r="I22" t="s">
        <v>41</v>
      </c>
      <c r="J22" t="s">
        <v>41</v>
      </c>
    </row>
    <row r="23" spans="1:10" x14ac:dyDescent="0.25">
      <c r="H23" t="s">
        <v>42</v>
      </c>
      <c r="I23">
        <v>1.74</v>
      </c>
      <c r="J23">
        <v>1.78</v>
      </c>
    </row>
    <row r="24" spans="1:10" x14ac:dyDescent="0.25">
      <c r="H24" t="s">
        <v>43</v>
      </c>
      <c r="I24">
        <v>2.3010000000000002</v>
      </c>
      <c r="J24">
        <v>2.6869999999999998</v>
      </c>
    </row>
    <row r="26" spans="1:10" x14ac:dyDescent="0.25">
      <c r="A26" t="s">
        <v>51</v>
      </c>
    </row>
    <row r="27" spans="1:10" x14ac:dyDescent="0.25">
      <c r="A27" t="s">
        <v>18</v>
      </c>
      <c r="B27" t="s">
        <v>52</v>
      </c>
      <c r="C27" t="s">
        <v>53</v>
      </c>
      <c r="D27" t="s">
        <v>54</v>
      </c>
      <c r="E27" t="s">
        <v>55</v>
      </c>
    </row>
    <row r="28" spans="1:10" x14ac:dyDescent="0.25">
      <c r="A28" t="s">
        <v>47</v>
      </c>
      <c r="B28" t="s">
        <v>100</v>
      </c>
      <c r="C28" t="s">
        <v>101</v>
      </c>
      <c r="D28" t="s">
        <v>90</v>
      </c>
      <c r="E28" t="s">
        <v>56</v>
      </c>
    </row>
    <row r="29" spans="1:10" x14ac:dyDescent="0.25">
      <c r="A29" t="s">
        <v>23</v>
      </c>
      <c r="B29" s="1">
        <v>45757</v>
      </c>
      <c r="C29" s="1">
        <v>45750</v>
      </c>
      <c r="D29" s="1">
        <v>45785</v>
      </c>
      <c r="E29" s="1">
        <v>45400</v>
      </c>
    </row>
    <row r="30" spans="1:10" x14ac:dyDescent="0.25">
      <c r="A30" t="s">
        <v>24</v>
      </c>
      <c r="B30" s="1">
        <v>49429</v>
      </c>
      <c r="C30" s="1">
        <v>50981</v>
      </c>
      <c r="D30" s="1">
        <v>56553</v>
      </c>
      <c r="E30" s="1">
        <v>60843</v>
      </c>
    </row>
    <row r="31" spans="1:10" x14ac:dyDescent="0.25">
      <c r="A31" t="s">
        <v>25</v>
      </c>
      <c r="B31" s="1">
        <v>45762</v>
      </c>
      <c r="C31" s="1">
        <v>45755</v>
      </c>
      <c r="D31" s="1">
        <v>45790</v>
      </c>
      <c r="E31" s="1">
        <v>45405</v>
      </c>
    </row>
    <row r="32" spans="1:10" x14ac:dyDescent="0.25">
      <c r="A32" t="s">
        <v>26</v>
      </c>
      <c r="B32" s="2">
        <v>3749.62</v>
      </c>
      <c r="C32" s="2">
        <v>3526.44</v>
      </c>
      <c r="D32" s="2">
        <v>2677.55</v>
      </c>
      <c r="E32" s="2">
        <v>1824.95</v>
      </c>
    </row>
    <row r="33" spans="1:5" x14ac:dyDescent="0.25">
      <c r="A33" t="s">
        <v>27</v>
      </c>
      <c r="B33" s="2">
        <v>1969.61</v>
      </c>
      <c r="C33" s="2">
        <v>1483.59</v>
      </c>
      <c r="D33" s="2">
        <v>1632.35</v>
      </c>
      <c r="E33" s="2">
        <v>1034.95</v>
      </c>
    </row>
    <row r="34" spans="1:5" x14ac:dyDescent="0.25">
      <c r="A34" t="s">
        <v>28</v>
      </c>
      <c r="B34">
        <v>414.25</v>
      </c>
      <c r="C34">
        <v>311.19</v>
      </c>
      <c r="D34">
        <v>0</v>
      </c>
      <c r="E34">
        <v>0</v>
      </c>
    </row>
    <row r="35" spans="1:5" x14ac:dyDescent="0.25">
      <c r="A35" t="s">
        <v>29</v>
      </c>
      <c r="B35">
        <v>98.28</v>
      </c>
      <c r="C35">
        <v>102.62</v>
      </c>
      <c r="D35">
        <v>100.27</v>
      </c>
      <c r="E35">
        <v>91.19</v>
      </c>
    </row>
    <row r="36" spans="1:5" x14ac:dyDescent="0.25">
      <c r="A36" t="s">
        <v>30</v>
      </c>
      <c r="B36">
        <v>3.3540000000000001</v>
      </c>
      <c r="C36">
        <v>3.6589999999999998</v>
      </c>
      <c r="D36">
        <v>3.9820000000000002</v>
      </c>
      <c r="E36">
        <v>3.8759999999999999</v>
      </c>
    </row>
    <row r="37" spans="1:5" x14ac:dyDescent="0.25">
      <c r="A37" t="s">
        <v>48</v>
      </c>
      <c r="B37">
        <v>98.316000000000003</v>
      </c>
      <c r="C37">
        <v>102.657</v>
      </c>
      <c r="D37">
        <v>100.41200000000001</v>
      </c>
      <c r="E37">
        <v>91.4</v>
      </c>
    </row>
    <row r="38" spans="1:5" x14ac:dyDescent="0.25">
      <c r="A38" t="s">
        <v>49</v>
      </c>
      <c r="B38">
        <v>98.975999999999999</v>
      </c>
      <c r="C38">
        <v>105.34699999999999</v>
      </c>
      <c r="D38">
        <v>102.542</v>
      </c>
      <c r="E38">
        <v>93.93</v>
      </c>
    </row>
    <row r="39" spans="1:5" x14ac:dyDescent="0.25">
      <c r="A39" t="s">
        <v>32</v>
      </c>
      <c r="B39">
        <v>3.3490000000000002</v>
      </c>
      <c r="C39">
        <v>3.6549999999999998</v>
      </c>
      <c r="D39">
        <v>3.9740000000000002</v>
      </c>
      <c r="E39">
        <v>3.8650000000000002</v>
      </c>
    </row>
    <row r="40" spans="1:5" x14ac:dyDescent="0.25">
      <c r="A40" t="s">
        <v>33</v>
      </c>
      <c r="B40">
        <v>205</v>
      </c>
      <c r="C40">
        <v>125</v>
      </c>
      <c r="D40">
        <v>100</v>
      </c>
      <c r="E40">
        <v>175</v>
      </c>
    </row>
    <row r="41" spans="1:5" x14ac:dyDescent="0.25">
      <c r="A41" t="s">
        <v>34</v>
      </c>
      <c r="B41">
        <v>98.27</v>
      </c>
      <c r="C41">
        <v>102.61</v>
      </c>
      <c r="D41">
        <v>100.26</v>
      </c>
      <c r="E41">
        <v>91.17</v>
      </c>
    </row>
    <row r="42" spans="1:5" x14ac:dyDescent="0.25">
      <c r="A42" t="s">
        <v>35</v>
      </c>
      <c r="B42">
        <v>175</v>
      </c>
      <c r="C42">
        <v>335</v>
      </c>
      <c r="D42">
        <v>25</v>
      </c>
      <c r="E42">
        <v>25</v>
      </c>
    </row>
    <row r="43" spans="1:5" x14ac:dyDescent="0.25">
      <c r="A43" t="s">
        <v>36</v>
      </c>
      <c r="B43" t="s">
        <v>102</v>
      </c>
      <c r="C43" t="s">
        <v>103</v>
      </c>
      <c r="D43" t="s">
        <v>108</v>
      </c>
      <c r="E43" t="s">
        <v>57</v>
      </c>
    </row>
    <row r="44" spans="1:5" x14ac:dyDescent="0.25">
      <c r="A44" t="s">
        <v>37</v>
      </c>
      <c r="B44" s="2">
        <v>3707.76</v>
      </c>
      <c r="C44" s="2">
        <v>3709.1</v>
      </c>
      <c r="D44" s="2">
        <v>2740.16</v>
      </c>
      <c r="E44" s="2">
        <v>1707.76</v>
      </c>
    </row>
    <row r="45" spans="1:5" x14ac:dyDescent="0.25">
      <c r="A45" t="s">
        <v>38</v>
      </c>
      <c r="B45" s="2">
        <v>1949.21</v>
      </c>
      <c r="C45" s="2">
        <v>1562.74</v>
      </c>
      <c r="D45" s="2">
        <v>1673.38</v>
      </c>
      <c r="E45" s="2">
        <v>971.51</v>
      </c>
    </row>
    <row r="46" spans="1:5" x14ac:dyDescent="0.25">
      <c r="A46" t="s">
        <v>39</v>
      </c>
      <c r="B46">
        <v>409.85</v>
      </c>
      <c r="C46">
        <v>327.71</v>
      </c>
      <c r="D46">
        <v>0</v>
      </c>
      <c r="E46">
        <v>0</v>
      </c>
    </row>
    <row r="47" spans="1:5" x14ac:dyDescent="0.25">
      <c r="A47" t="s">
        <v>40</v>
      </c>
      <c r="B47" t="s">
        <v>41</v>
      </c>
      <c r="C47" t="s">
        <v>41</v>
      </c>
      <c r="D47" t="s">
        <v>41</v>
      </c>
      <c r="E47" t="s">
        <v>41</v>
      </c>
    </row>
    <row r="48" spans="1:5" x14ac:dyDescent="0.25">
      <c r="A48" t="s">
        <v>42</v>
      </c>
      <c r="B48">
        <v>1.9</v>
      </c>
      <c r="C48">
        <v>2.38</v>
      </c>
      <c r="D48">
        <v>1.64</v>
      </c>
      <c r="E48">
        <v>1.76</v>
      </c>
    </row>
    <row r="49" spans="1:5" x14ac:dyDescent="0.25">
      <c r="A49" t="s">
        <v>43</v>
      </c>
      <c r="B49">
        <v>3.3879999999999999</v>
      </c>
      <c r="C49">
        <v>3.5150000000000001</v>
      </c>
      <c r="D49">
        <v>3.6930000000000001</v>
      </c>
      <c r="E49">
        <v>3.9039999999999999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Instrucciones</vt:lpstr>
      <vt:lpstr>Análisis viabilidad</vt:lpstr>
      <vt:lpstr>Datos</vt:lpstr>
      <vt:lpstr>Datos!bonos_del_estado</vt:lpstr>
      <vt:lpstr>Datos!letras_del_tesoro</vt:lpstr>
      <vt:lpstr>Datos!obligaciones_del_estado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Alma;Cristian Gasca Silva</dc:creator>
  <cp:lastModifiedBy>cristian gasca</cp:lastModifiedBy>
  <dcterms:created xsi:type="dcterms:W3CDTF">2024-02-21T20:06:11Z</dcterms:created>
  <dcterms:modified xsi:type="dcterms:W3CDTF">2025-05-15T12:07:03Z</dcterms:modified>
</cp:coreProperties>
</file>